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sevug\OneDrive\Desktop\AQAR 2023-24\Final\Criteria 2\2.6\"/>
    </mc:Choice>
  </mc:AlternateContent>
  <xr:revisionPtr revIDLastSave="0" documentId="13_ncr:1_{08F5DEB9-2A12-4FF5-BB80-64F459F180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1" r:id="rId1"/>
    <sheet name="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6" i="2" l="1"/>
  <c r="W75" i="2"/>
  <c r="W74" i="2"/>
  <c r="Z69" i="2"/>
  <c r="Z70" i="2" s="1"/>
  <c r="R54" i="2"/>
  <c r="J54" i="2"/>
  <c r="S54" i="2" s="1"/>
  <c r="V54" i="2" s="1"/>
  <c r="R53" i="2"/>
  <c r="J53" i="2"/>
  <c r="S53" i="2" s="1"/>
  <c r="R52" i="2"/>
  <c r="J52" i="2"/>
  <c r="S52" i="2" s="1"/>
  <c r="V52" i="2" s="1"/>
  <c r="R51" i="2"/>
  <c r="J51" i="2"/>
  <c r="S51" i="2" s="1"/>
  <c r="V51" i="2" s="1"/>
  <c r="R50" i="2"/>
  <c r="J50" i="2"/>
  <c r="S50" i="2" s="1"/>
  <c r="R49" i="2"/>
  <c r="J49" i="2"/>
  <c r="S49" i="2" s="1"/>
  <c r="V49" i="2" s="1"/>
  <c r="R48" i="2"/>
  <c r="J48" i="2"/>
  <c r="S48" i="2" s="1"/>
  <c r="V48" i="2" s="1"/>
  <c r="R47" i="2"/>
  <c r="J47" i="2"/>
  <c r="S47" i="2" s="1"/>
  <c r="V47" i="2" s="1"/>
  <c r="R46" i="2"/>
  <c r="J46" i="2"/>
  <c r="R45" i="2"/>
  <c r="J45" i="2"/>
  <c r="R44" i="2"/>
  <c r="J44" i="2"/>
  <c r="R43" i="2"/>
  <c r="J43" i="2"/>
  <c r="S43" i="2" s="1"/>
  <c r="V43" i="2" s="1"/>
  <c r="R42" i="2"/>
  <c r="J42" i="2"/>
  <c r="S42" i="2" s="1"/>
  <c r="R41" i="2"/>
  <c r="J41" i="2"/>
  <c r="R40" i="2"/>
  <c r="J40" i="2"/>
  <c r="R39" i="2"/>
  <c r="J39" i="2"/>
  <c r="R38" i="2"/>
  <c r="J38" i="2"/>
  <c r="S38" i="2" s="1"/>
  <c r="V38" i="2" s="1"/>
  <c r="X37" i="2"/>
  <c r="R37" i="2"/>
  <c r="J37" i="2"/>
  <c r="S37" i="2" s="1"/>
  <c r="V37" i="2" s="1"/>
  <c r="R36" i="2"/>
  <c r="J36" i="2"/>
  <c r="S36" i="2" s="1"/>
  <c r="V36" i="2" s="1"/>
  <c r="R35" i="2"/>
  <c r="J35" i="2"/>
  <c r="S35" i="2" s="1"/>
  <c r="R34" i="2"/>
  <c r="J34" i="2"/>
  <c r="R33" i="2"/>
  <c r="J33" i="2"/>
  <c r="S33" i="2" s="1"/>
  <c r="T33" i="2" s="1"/>
  <c r="R32" i="2"/>
  <c r="J32" i="2"/>
  <c r="R31" i="2"/>
  <c r="J31" i="2"/>
  <c r="AJ30" i="2"/>
  <c r="X30" i="2"/>
  <c r="V30" i="2"/>
  <c r="T30" i="2"/>
  <c r="R30" i="2"/>
  <c r="J30" i="2"/>
  <c r="S30" i="2" s="1"/>
  <c r="R29" i="2"/>
  <c r="J29" i="2"/>
  <c r="R28" i="2"/>
  <c r="J28" i="2"/>
  <c r="S28" i="2" s="1"/>
  <c r="AJ28" i="2" s="1"/>
  <c r="AJ27" i="2"/>
  <c r="R27" i="2"/>
  <c r="J27" i="2"/>
  <c r="S27" i="2" s="1"/>
  <c r="R26" i="2"/>
  <c r="J26" i="2"/>
  <c r="S26" i="2" s="1"/>
  <c r="T26" i="2" s="1"/>
  <c r="R25" i="2"/>
  <c r="J25" i="2"/>
  <c r="S25" i="2" s="1"/>
  <c r="T25" i="2" s="1"/>
  <c r="R24" i="2"/>
  <c r="J24" i="2"/>
  <c r="S24" i="2" s="1"/>
  <c r="T24" i="2" s="1"/>
  <c r="R23" i="2"/>
  <c r="J23" i="2"/>
  <c r="R22" i="2"/>
  <c r="J22" i="2"/>
  <c r="S22" i="2" s="1"/>
  <c r="AJ22" i="2" s="1"/>
  <c r="R21" i="2"/>
  <c r="J21" i="2"/>
  <c r="R20" i="2"/>
  <c r="J20" i="2"/>
  <c r="R19" i="2"/>
  <c r="J19" i="2"/>
  <c r="S19" i="2" s="1"/>
  <c r="AJ19" i="2" s="1"/>
  <c r="R18" i="2"/>
  <c r="J18" i="2"/>
  <c r="R17" i="2"/>
  <c r="J17" i="2"/>
  <c r="S17" i="2" s="1"/>
  <c r="T17" i="2" s="1"/>
  <c r="R16" i="2"/>
  <c r="J16" i="2"/>
  <c r="S16" i="2" s="1"/>
  <c r="X16" i="2" s="1"/>
  <c r="X15" i="2"/>
  <c r="V15" i="2"/>
  <c r="T15" i="2"/>
  <c r="R15" i="2"/>
  <c r="J15" i="2"/>
  <c r="S15" i="2" s="1"/>
  <c r="R14" i="2"/>
  <c r="J14" i="2"/>
  <c r="AJ13" i="2"/>
  <c r="X13" i="2"/>
  <c r="V13" i="2"/>
  <c r="T13" i="2"/>
  <c r="R13" i="2"/>
  <c r="J13" i="2"/>
  <c r="S13" i="2" s="1"/>
  <c r="R12" i="2"/>
  <c r="J12" i="2"/>
  <c r="R11" i="2"/>
  <c r="J11" i="2"/>
  <c r="R10" i="2"/>
  <c r="J10" i="2"/>
  <c r="S10" i="2" s="1"/>
  <c r="AJ10" i="2" s="1"/>
  <c r="R9" i="2"/>
  <c r="J9" i="2"/>
  <c r="X8" i="2"/>
  <c r="T8" i="2"/>
  <c r="R8" i="2"/>
  <c r="J8" i="2"/>
  <c r="S8" i="2" s="1"/>
  <c r="V8" i="2" s="1"/>
  <c r="R7" i="2"/>
  <c r="J7" i="2"/>
  <c r="S7" i="2" s="1"/>
  <c r="T7" i="2" s="1"/>
  <c r="R6" i="2"/>
  <c r="J6" i="2"/>
  <c r="R5" i="2"/>
  <c r="J5" i="2"/>
  <c r="S5" i="2" s="1"/>
  <c r="T5" i="2" s="1"/>
  <c r="W57" i="1"/>
  <c r="W56" i="1"/>
  <c r="W55" i="1"/>
  <c r="Z50" i="1"/>
  <c r="R41" i="1"/>
  <c r="J41" i="1"/>
  <c r="R40" i="1"/>
  <c r="J40" i="1"/>
  <c r="R39" i="1"/>
  <c r="J39" i="1"/>
  <c r="R38" i="1"/>
  <c r="J38" i="1"/>
  <c r="R37" i="1"/>
  <c r="J37" i="1"/>
  <c r="R36" i="1"/>
  <c r="J36" i="1"/>
  <c r="R35" i="1"/>
  <c r="S35" i="1" s="1"/>
  <c r="W35" i="1" s="1"/>
  <c r="J35" i="1"/>
  <c r="R34" i="1"/>
  <c r="J34" i="1"/>
  <c r="R33" i="1"/>
  <c r="J33" i="1"/>
  <c r="R32" i="1"/>
  <c r="J32" i="1"/>
  <c r="R31" i="1"/>
  <c r="S31" i="1" s="1"/>
  <c r="X31" i="1" s="1"/>
  <c r="J31" i="1"/>
  <c r="R30" i="1"/>
  <c r="J30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S23" i="1" s="1"/>
  <c r="X23" i="1" s="1"/>
  <c r="J23" i="1"/>
  <c r="R22" i="1"/>
  <c r="J22" i="1"/>
  <c r="R21" i="1"/>
  <c r="J21" i="1"/>
  <c r="R20" i="1"/>
  <c r="J20" i="1"/>
  <c r="R19" i="1"/>
  <c r="S19" i="1" s="1"/>
  <c r="W19" i="1" s="1"/>
  <c r="J19" i="1"/>
  <c r="R18" i="1"/>
  <c r="J18" i="1"/>
  <c r="R17" i="1"/>
  <c r="J17" i="1"/>
  <c r="R16" i="1"/>
  <c r="J16" i="1"/>
  <c r="R15" i="1"/>
  <c r="J15" i="1"/>
  <c r="R14" i="1"/>
  <c r="J14" i="1"/>
  <c r="R13" i="1"/>
  <c r="J13" i="1"/>
  <c r="R12" i="1"/>
  <c r="J12" i="1"/>
  <c r="R11" i="1"/>
  <c r="S11" i="1" s="1"/>
  <c r="W11" i="1" s="1"/>
  <c r="J11" i="1"/>
  <c r="R10" i="1"/>
  <c r="J10" i="1"/>
  <c r="R9" i="1"/>
  <c r="J9" i="1"/>
  <c r="R8" i="1"/>
  <c r="J8" i="1"/>
  <c r="R7" i="1"/>
  <c r="S7" i="1" s="1"/>
  <c r="X7" i="1" s="1"/>
  <c r="J7" i="1"/>
  <c r="R6" i="1"/>
  <c r="J6" i="1"/>
  <c r="S15" i="1" l="1"/>
  <c r="X15" i="1" s="1"/>
  <c r="S27" i="1"/>
  <c r="W27" i="1" s="1"/>
  <c r="S39" i="1"/>
  <c r="X39" i="1" s="1"/>
  <c r="V5" i="2"/>
  <c r="V7" i="2"/>
  <c r="S11" i="2"/>
  <c r="AJ11" i="2" s="1"/>
  <c r="S14" i="2"/>
  <c r="S20" i="2"/>
  <c r="AJ20" i="2" s="1"/>
  <c r="V22" i="2"/>
  <c r="X24" i="2"/>
  <c r="S29" i="2"/>
  <c r="S31" i="2"/>
  <c r="S34" i="2"/>
  <c r="AJ34" i="2" s="1"/>
  <c r="S39" i="2"/>
  <c r="V39" i="2" s="1"/>
  <c r="S44" i="2"/>
  <c r="V44" i="2" s="1"/>
  <c r="T22" i="2"/>
  <c r="V24" i="2"/>
  <c r="V33" i="2"/>
  <c r="X5" i="2"/>
  <c r="X7" i="2"/>
  <c r="T16" i="2"/>
  <c r="X22" i="2"/>
  <c r="AJ5" i="2"/>
  <c r="V16" i="2"/>
  <c r="S6" i="2"/>
  <c r="S12" i="2"/>
  <c r="AJ12" i="2" s="1"/>
  <c r="S21" i="2"/>
  <c r="S23" i="2"/>
  <c r="V25" i="2"/>
  <c r="S40" i="2"/>
  <c r="V40" i="2" s="1"/>
  <c r="S45" i="2"/>
  <c r="S32" i="2"/>
  <c r="S41" i="2"/>
  <c r="V41" i="2" s="1"/>
  <c r="S46" i="2"/>
  <c r="V46" i="2" s="1"/>
  <c r="V17" i="2"/>
  <c r="S9" i="2"/>
  <c r="S18" i="2"/>
  <c r="AJ18" i="2" s="1"/>
  <c r="Z51" i="1"/>
  <c r="D69" i="1" s="1"/>
  <c r="S25" i="1"/>
  <c r="V25" i="1" s="1"/>
  <c r="S9" i="1"/>
  <c r="T9" i="1" s="1"/>
  <c r="S13" i="1"/>
  <c r="X13" i="1" s="1"/>
  <c r="S17" i="1"/>
  <c r="X17" i="1" s="1"/>
  <c r="S21" i="1"/>
  <c r="X21" i="1" s="1"/>
  <c r="S29" i="1"/>
  <c r="X29" i="1" s="1"/>
  <c r="S33" i="1"/>
  <c r="X33" i="1" s="1"/>
  <c r="S37" i="1"/>
  <c r="X37" i="1" s="1"/>
  <c r="S41" i="1"/>
  <c r="U41" i="1" s="1"/>
  <c r="S8" i="1"/>
  <c r="U8" i="1" s="1"/>
  <c r="S12" i="1"/>
  <c r="X12" i="1" s="1"/>
  <c r="S16" i="1"/>
  <c r="U16" i="1" s="1"/>
  <c r="S20" i="1"/>
  <c r="X20" i="1" s="1"/>
  <c r="S24" i="1"/>
  <c r="X24" i="1" s="1"/>
  <c r="S28" i="1"/>
  <c r="X28" i="1" s="1"/>
  <c r="S32" i="1"/>
  <c r="T32" i="1" s="1"/>
  <c r="S36" i="1"/>
  <c r="X36" i="1" s="1"/>
  <c r="S40" i="1"/>
  <c r="X40" i="1" s="1"/>
  <c r="S6" i="1"/>
  <c r="V6" i="1" s="1"/>
  <c r="S10" i="1"/>
  <c r="V10" i="1" s="1"/>
  <c r="S14" i="1"/>
  <c r="V14" i="1" s="1"/>
  <c r="S18" i="1"/>
  <c r="V18" i="1" s="1"/>
  <c r="S22" i="1"/>
  <c r="T22" i="1" s="1"/>
  <c r="S26" i="1"/>
  <c r="V26" i="1" s="1"/>
  <c r="S30" i="1"/>
  <c r="T30" i="1" s="1"/>
  <c r="S34" i="1"/>
  <c r="V34" i="1" s="1"/>
  <c r="S38" i="1"/>
  <c r="V38" i="1" s="1"/>
  <c r="U17" i="1"/>
  <c r="W16" i="1"/>
  <c r="W32" i="1"/>
  <c r="T31" i="1"/>
  <c r="T15" i="1"/>
  <c r="U31" i="1"/>
  <c r="U7" i="1"/>
  <c r="V39" i="1"/>
  <c r="V23" i="1"/>
  <c r="V15" i="1"/>
  <c r="W39" i="1"/>
  <c r="X35" i="1"/>
  <c r="W31" i="1"/>
  <c r="W23" i="1"/>
  <c r="X19" i="1"/>
  <c r="W15" i="1"/>
  <c r="X11" i="1"/>
  <c r="W7" i="1"/>
  <c r="T39" i="1"/>
  <c r="T23" i="1"/>
  <c r="T7" i="1"/>
  <c r="U39" i="1"/>
  <c r="U23" i="1"/>
  <c r="V31" i="1"/>
  <c r="V7" i="1"/>
  <c r="V22" i="1"/>
  <c r="T12" i="1"/>
  <c r="T35" i="1"/>
  <c r="W22" i="1"/>
  <c r="T19" i="1"/>
  <c r="T11" i="1"/>
  <c r="U35" i="1"/>
  <c r="U19" i="1"/>
  <c r="U11" i="1"/>
  <c r="U13" i="1"/>
  <c r="V35" i="1"/>
  <c r="V27" i="1"/>
  <c r="V19" i="1"/>
  <c r="U18" i="1"/>
  <c r="V11" i="1"/>
  <c r="AH39" i="1"/>
  <c r="AI19" i="1"/>
  <c r="AJ27" i="1"/>
  <c r="AJ35" i="1"/>
  <c r="AK12" i="2"/>
  <c r="U12" i="2"/>
  <c r="AL12" i="2" a="1"/>
  <c r="AL12" i="2" s="1"/>
  <c r="W12" i="2"/>
  <c r="AH12" i="2"/>
  <c r="AI12" i="2"/>
  <c r="AK20" i="2"/>
  <c r="U20" i="2"/>
  <c r="AL20" i="2" a="1"/>
  <c r="AL20" i="2" s="1"/>
  <c r="W20" i="2"/>
  <c r="AH20" i="2"/>
  <c r="AI20" i="2"/>
  <c r="AK28" i="2"/>
  <c r="U28" i="2"/>
  <c r="AL28" i="2" a="1"/>
  <c r="AL28" i="2" s="1"/>
  <c r="W28" i="2"/>
  <c r="AH28" i="2"/>
  <c r="AI28" i="2"/>
  <c r="AK42" i="2"/>
  <c r="U42" i="2"/>
  <c r="AL42" i="2" a="1"/>
  <c r="AL42" i="2" s="1"/>
  <c r="W42" i="2"/>
  <c r="X42" i="2"/>
  <c r="AH42" i="2"/>
  <c r="AJ42" i="2"/>
  <c r="AI42" i="2"/>
  <c r="T42" i="2"/>
  <c r="AK50" i="2"/>
  <c r="U50" i="2"/>
  <c r="AL50" i="2" a="1"/>
  <c r="AL50" i="2" s="1"/>
  <c r="W50" i="2"/>
  <c r="X50" i="2"/>
  <c r="AH50" i="2"/>
  <c r="AJ50" i="2"/>
  <c r="AI50" i="2"/>
  <c r="T50" i="2"/>
  <c r="AK11" i="2"/>
  <c r="U11" i="2"/>
  <c r="AL11" i="2" a="1"/>
  <c r="AL11" i="2" s="1"/>
  <c r="W11" i="2"/>
  <c r="AH11" i="2"/>
  <c r="AI11" i="2"/>
  <c r="AK19" i="2"/>
  <c r="U19" i="2"/>
  <c r="AL19" i="2" a="1"/>
  <c r="AL19" i="2" s="1"/>
  <c r="W19" i="2"/>
  <c r="AH19" i="2"/>
  <c r="AI19" i="2"/>
  <c r="AK27" i="2"/>
  <c r="U27" i="2"/>
  <c r="AL27" i="2" a="1"/>
  <c r="AL27" i="2" s="1"/>
  <c r="W27" i="2"/>
  <c r="AH27" i="2"/>
  <c r="AI27" i="2"/>
  <c r="AK35" i="2"/>
  <c r="U35" i="2"/>
  <c r="AL35" i="2" a="1"/>
  <c r="AL35" i="2" s="1"/>
  <c r="W35" i="2"/>
  <c r="AH35" i="2"/>
  <c r="T35" i="2"/>
  <c r="AI35" i="2"/>
  <c r="AJ35" i="2"/>
  <c r="AK45" i="2"/>
  <c r="U45" i="2"/>
  <c r="AL45" i="2" a="1"/>
  <c r="AL45" i="2" s="1"/>
  <c r="W45" i="2"/>
  <c r="X45" i="2"/>
  <c r="AH45" i="2"/>
  <c r="AI45" i="2"/>
  <c r="T45" i="2"/>
  <c r="AJ45" i="2"/>
  <c r="AK53" i="2"/>
  <c r="U53" i="2"/>
  <c r="AL53" i="2" a="1"/>
  <c r="AL53" i="2" s="1"/>
  <c r="W53" i="2"/>
  <c r="X53" i="2"/>
  <c r="AH53" i="2"/>
  <c r="AI53" i="2"/>
  <c r="T53" i="2"/>
  <c r="Y53" i="2" s="1"/>
  <c r="AJ53" i="2"/>
  <c r="T10" i="2"/>
  <c r="T18" i="2"/>
  <c r="T34" i="2"/>
  <c r="AK26" i="2"/>
  <c r="U26" i="2"/>
  <c r="AL26" i="2" a="1"/>
  <c r="AL26" i="2" s="1"/>
  <c r="W26" i="2"/>
  <c r="AH26" i="2"/>
  <c r="AI26" i="2"/>
  <c r="AK17" i="2"/>
  <c r="U17" i="2"/>
  <c r="AL17" i="2" a="1"/>
  <c r="AL17" i="2" s="1"/>
  <c r="W17" i="2"/>
  <c r="AH17" i="2"/>
  <c r="AI17" i="2"/>
  <c r="AK33" i="2"/>
  <c r="U33" i="2"/>
  <c r="AL33" i="2" a="1"/>
  <c r="AL33" i="2" s="1"/>
  <c r="W33" i="2"/>
  <c r="AH33" i="2"/>
  <c r="AI33" i="2"/>
  <c r="AK43" i="2"/>
  <c r="U43" i="2"/>
  <c r="AL43" i="2" a="1"/>
  <c r="AL43" i="2" s="1"/>
  <c r="W43" i="2"/>
  <c r="X43" i="2"/>
  <c r="AH43" i="2"/>
  <c r="AJ43" i="2"/>
  <c r="AI43" i="2"/>
  <c r="T43" i="2"/>
  <c r="AK51" i="2"/>
  <c r="U51" i="2"/>
  <c r="AL51" i="2" a="1"/>
  <c r="AL51" i="2" s="1"/>
  <c r="W51" i="2"/>
  <c r="X51" i="2"/>
  <c r="AH51" i="2"/>
  <c r="AI51" i="2"/>
  <c r="AJ51" i="2"/>
  <c r="T51" i="2"/>
  <c r="AK8" i="2"/>
  <c r="U8" i="2"/>
  <c r="AL8" i="2" a="1"/>
  <c r="AL8" i="2" s="1"/>
  <c r="W8" i="2"/>
  <c r="Y8" i="2" s="1"/>
  <c r="AH8" i="2"/>
  <c r="AI8" i="2"/>
  <c r="AK16" i="2"/>
  <c r="U16" i="2"/>
  <c r="AL16" i="2" a="1"/>
  <c r="AL16" i="2" s="1"/>
  <c r="W16" i="2"/>
  <c r="AH16" i="2"/>
  <c r="AI16" i="2"/>
  <c r="AK24" i="2"/>
  <c r="U24" i="2"/>
  <c r="AL24" i="2" a="1"/>
  <c r="AL24" i="2" s="1"/>
  <c r="W24" i="2"/>
  <c r="AH24" i="2"/>
  <c r="AI24" i="2"/>
  <c r="AK32" i="2"/>
  <c r="U32" i="2"/>
  <c r="AL32" i="2" a="1"/>
  <c r="AL32" i="2" s="1"/>
  <c r="W32" i="2"/>
  <c r="AH32" i="2"/>
  <c r="AI32" i="2"/>
  <c r="AK38" i="2"/>
  <c r="U38" i="2"/>
  <c r="AL38" i="2" a="1"/>
  <c r="AL38" i="2" s="1"/>
  <c r="W38" i="2"/>
  <c r="X38" i="2"/>
  <c r="AH38" i="2"/>
  <c r="AJ38" i="2"/>
  <c r="AI38" i="2"/>
  <c r="T38" i="2"/>
  <c r="AK46" i="2"/>
  <c r="U46" i="2"/>
  <c r="AL46" i="2" a="1"/>
  <c r="AL46" i="2" s="1"/>
  <c r="W46" i="2"/>
  <c r="X46" i="2"/>
  <c r="AH46" i="2"/>
  <c r="T46" i="2"/>
  <c r="AI46" i="2"/>
  <c r="AJ46" i="2"/>
  <c r="AK54" i="2"/>
  <c r="U54" i="2"/>
  <c r="AL54" i="2" a="1"/>
  <c r="AL54" i="2" s="1"/>
  <c r="W54" i="2"/>
  <c r="X54" i="2"/>
  <c r="AH54" i="2"/>
  <c r="T54" i="2"/>
  <c r="AI54" i="2"/>
  <c r="AJ54" i="2"/>
  <c r="X12" i="2"/>
  <c r="X20" i="2"/>
  <c r="AJ26" i="2"/>
  <c r="X28" i="2"/>
  <c r="AK36" i="2"/>
  <c r="U36" i="2"/>
  <c r="AL36" i="2" a="1"/>
  <c r="AL36" i="2" s="1"/>
  <c r="W36" i="2"/>
  <c r="AH36" i="2"/>
  <c r="AJ36" i="2"/>
  <c r="AI36" i="2"/>
  <c r="T36" i="2"/>
  <c r="AK9" i="2"/>
  <c r="U9" i="2"/>
  <c r="AL9" i="2" a="1"/>
  <c r="AL9" i="2" s="1"/>
  <c r="W9" i="2"/>
  <c r="AH9" i="2"/>
  <c r="AI9" i="2"/>
  <c r="AK25" i="2"/>
  <c r="U25" i="2"/>
  <c r="AL25" i="2" a="1"/>
  <c r="AL25" i="2" s="1"/>
  <c r="W25" i="2"/>
  <c r="AH25" i="2"/>
  <c r="AI25" i="2"/>
  <c r="AK7" i="2"/>
  <c r="U7" i="2"/>
  <c r="Y7" i="2" s="1"/>
  <c r="AL7" i="2" a="1"/>
  <c r="AL7" i="2" s="1"/>
  <c r="W7" i="2"/>
  <c r="AH7" i="2"/>
  <c r="AI7" i="2"/>
  <c r="AK15" i="2"/>
  <c r="U15" i="2"/>
  <c r="Y15" i="2" s="1"/>
  <c r="AL15" i="2" a="1"/>
  <c r="AL15" i="2" s="1"/>
  <c r="W15" i="2"/>
  <c r="AH15" i="2"/>
  <c r="AI15" i="2"/>
  <c r="AK23" i="2"/>
  <c r="U23" i="2"/>
  <c r="AL23" i="2" a="1"/>
  <c r="AL23" i="2" s="1"/>
  <c r="W23" i="2"/>
  <c r="AH23" i="2"/>
  <c r="AI23" i="2"/>
  <c r="AK31" i="2"/>
  <c r="U31" i="2"/>
  <c r="AL31" i="2" a="1"/>
  <c r="AL31" i="2" s="1"/>
  <c r="W31" i="2"/>
  <c r="AH31" i="2"/>
  <c r="AI31" i="2"/>
  <c r="X41" i="2"/>
  <c r="T41" i="2"/>
  <c r="AK49" i="2"/>
  <c r="U49" i="2"/>
  <c r="AL49" i="2" a="1"/>
  <c r="AL49" i="2" s="1"/>
  <c r="W49" i="2"/>
  <c r="X49" i="2"/>
  <c r="AH49" i="2"/>
  <c r="T49" i="2"/>
  <c r="AI49" i="2"/>
  <c r="AJ49" i="2"/>
  <c r="AJ9" i="2"/>
  <c r="X11" i="2"/>
  <c r="V12" i="2"/>
  <c r="AJ17" i="2"/>
  <c r="X19" i="2"/>
  <c r="V20" i="2"/>
  <c r="AJ25" i="2"/>
  <c r="X27" i="2"/>
  <c r="V28" i="2"/>
  <c r="AJ33" i="2"/>
  <c r="AK10" i="2"/>
  <c r="U10" i="2"/>
  <c r="AL10" i="2" a="1"/>
  <c r="AL10" i="2" s="1"/>
  <c r="W10" i="2"/>
  <c r="AH10" i="2"/>
  <c r="AI10" i="2"/>
  <c r="AK18" i="2"/>
  <c r="U18" i="2"/>
  <c r="AL18" i="2" a="1"/>
  <c r="AL18" i="2" s="1"/>
  <c r="W18" i="2"/>
  <c r="AH18" i="2"/>
  <c r="AI18" i="2"/>
  <c r="AK34" i="2"/>
  <c r="U34" i="2"/>
  <c r="AL34" i="2" a="1"/>
  <c r="AL34" i="2" s="1"/>
  <c r="W34" i="2"/>
  <c r="AH34" i="2"/>
  <c r="AI34" i="2"/>
  <c r="AK6" i="2"/>
  <c r="U6" i="2"/>
  <c r="AL6" i="2" a="1"/>
  <c r="AL6" i="2" s="1"/>
  <c r="W6" i="2"/>
  <c r="AH6" i="2"/>
  <c r="AI6" i="2"/>
  <c r="AK14" i="2"/>
  <c r="U14" i="2"/>
  <c r="AL14" i="2" a="1"/>
  <c r="AL14" i="2" s="1"/>
  <c r="W14" i="2"/>
  <c r="AH14" i="2"/>
  <c r="AI14" i="2"/>
  <c r="AK22" i="2"/>
  <c r="U22" i="2"/>
  <c r="AL22" i="2" a="1"/>
  <c r="AL22" i="2" s="1"/>
  <c r="W22" i="2"/>
  <c r="AH22" i="2"/>
  <c r="AI22" i="2"/>
  <c r="AK30" i="2"/>
  <c r="U30" i="2"/>
  <c r="AL30" i="2" a="1"/>
  <c r="AL30" i="2" s="1"/>
  <c r="W30" i="2"/>
  <c r="AH30" i="2"/>
  <c r="AI30" i="2"/>
  <c r="AK44" i="2"/>
  <c r="U44" i="2"/>
  <c r="AL44" i="2" a="1"/>
  <c r="AL44" i="2" s="1"/>
  <c r="W44" i="2"/>
  <c r="X44" i="2"/>
  <c r="AH44" i="2"/>
  <c r="AJ44" i="2"/>
  <c r="AI44" i="2"/>
  <c r="T44" i="2"/>
  <c r="AK52" i="2"/>
  <c r="U52" i="2"/>
  <c r="AL52" i="2" a="1"/>
  <c r="AL52" i="2" s="1"/>
  <c r="W52" i="2"/>
  <c r="X52" i="2"/>
  <c r="AH52" i="2"/>
  <c r="T52" i="2"/>
  <c r="AI52" i="2"/>
  <c r="AJ52" i="2"/>
  <c r="AJ8" i="2"/>
  <c r="X10" i="2"/>
  <c r="V11" i="2"/>
  <c r="T12" i="2"/>
  <c r="Y12" i="2" s="1"/>
  <c r="AJ16" i="2"/>
  <c r="X18" i="2"/>
  <c r="V19" i="2"/>
  <c r="T20" i="2"/>
  <c r="AJ24" i="2"/>
  <c r="X26" i="2"/>
  <c r="V27" i="2"/>
  <c r="T28" i="2"/>
  <c r="Y28" i="2" s="1"/>
  <c r="AJ32" i="2"/>
  <c r="X34" i="2"/>
  <c r="X35" i="2"/>
  <c r="V42" i="2"/>
  <c r="V50" i="2"/>
  <c r="AK40" i="2"/>
  <c r="U40" i="2"/>
  <c r="AL40" i="2" a="1"/>
  <c r="AL40" i="2" s="1"/>
  <c r="W40" i="2"/>
  <c r="X40" i="2"/>
  <c r="AH40" i="2"/>
  <c r="T40" i="2"/>
  <c r="AI40" i="2"/>
  <c r="AJ40" i="2"/>
  <c r="AK48" i="2"/>
  <c r="U48" i="2"/>
  <c r="AL48" i="2" a="1"/>
  <c r="AL48" i="2" s="1"/>
  <c r="W48" i="2"/>
  <c r="X48" i="2"/>
  <c r="AH48" i="2"/>
  <c r="T48" i="2"/>
  <c r="AI48" i="2"/>
  <c r="AJ48" i="2"/>
  <c r="AK37" i="2"/>
  <c r="U37" i="2"/>
  <c r="AL37" i="2" a="1"/>
  <c r="AL37" i="2" s="1"/>
  <c r="W37" i="2"/>
  <c r="AH37" i="2"/>
  <c r="AI37" i="2"/>
  <c r="AJ37" i="2"/>
  <c r="T37" i="2"/>
  <c r="AL19" i="1" a="1"/>
  <c r="AL23" i="1" a="1"/>
  <c r="AL23" i="1" s="1"/>
  <c r="AL27" i="1" a="1"/>
  <c r="AL31" i="1" a="1"/>
  <c r="AL35" i="1" a="1"/>
  <c r="AL35" i="1" s="1"/>
  <c r="AK5" i="2"/>
  <c r="U5" i="2"/>
  <c r="AL5" i="2" a="1"/>
  <c r="AL5" i="2" s="1"/>
  <c r="W5" i="2"/>
  <c r="AH5" i="2"/>
  <c r="AI5" i="2"/>
  <c r="AK13" i="2"/>
  <c r="U13" i="2"/>
  <c r="Y13" i="2" s="1"/>
  <c r="AL13" i="2" a="1"/>
  <c r="AL13" i="2" s="1"/>
  <c r="W13" i="2"/>
  <c r="AH13" i="2"/>
  <c r="AI13" i="2"/>
  <c r="AK21" i="2"/>
  <c r="U21" i="2"/>
  <c r="AL21" i="2" a="1"/>
  <c r="AL21" i="2" s="1"/>
  <c r="W21" i="2"/>
  <c r="AH21" i="2"/>
  <c r="AI21" i="2"/>
  <c r="AI29" i="2"/>
  <c r="AK39" i="2"/>
  <c r="U39" i="2"/>
  <c r="AL39" i="2" a="1"/>
  <c r="AL39" i="2" s="1"/>
  <c r="W39" i="2"/>
  <c r="X39" i="2"/>
  <c r="AH39" i="2"/>
  <c r="AI39" i="2"/>
  <c r="T39" i="2"/>
  <c r="AJ39" i="2"/>
  <c r="AK47" i="2"/>
  <c r="U47" i="2"/>
  <c r="AL47" i="2" a="1"/>
  <c r="AL47" i="2" s="1"/>
  <c r="W47" i="2"/>
  <c r="X47" i="2"/>
  <c r="AH47" i="2"/>
  <c r="T47" i="2"/>
  <c r="AI47" i="2"/>
  <c r="AJ47" i="2"/>
  <c r="D89" i="2"/>
  <c r="D87" i="2"/>
  <c r="D90" i="2"/>
  <c r="D88" i="2"/>
  <c r="D91" i="2"/>
  <c r="AK23" i="1"/>
  <c r="AK31" i="1"/>
  <c r="AJ7" i="2"/>
  <c r="X9" i="2"/>
  <c r="V10" i="2"/>
  <c r="T11" i="2"/>
  <c r="AJ15" i="2"/>
  <c r="X17" i="2"/>
  <c r="V18" i="2"/>
  <c r="T19" i="2"/>
  <c r="AJ23" i="2"/>
  <c r="X25" i="2"/>
  <c r="Y25" i="2" s="1"/>
  <c r="V26" i="2"/>
  <c r="T27" i="2"/>
  <c r="AJ31" i="2"/>
  <c r="X33" i="2"/>
  <c r="V34" i="2"/>
  <c r="V35" i="2"/>
  <c r="X36" i="2"/>
  <c r="V45" i="2"/>
  <c r="V53" i="2"/>
  <c r="T27" i="1" l="1"/>
  <c r="U15" i="1"/>
  <c r="Y15" i="1" s="1"/>
  <c r="V29" i="1"/>
  <c r="W29" i="1"/>
  <c r="T20" i="1"/>
  <c r="X34" i="1"/>
  <c r="AL39" i="1" a="1"/>
  <c r="AL39" i="1" s="1"/>
  <c r="U27" i="1"/>
  <c r="Y27" i="1" s="1"/>
  <c r="T21" i="1"/>
  <c r="U24" i="1"/>
  <c r="V21" i="1"/>
  <c r="X14" i="1"/>
  <c r="X16" i="1"/>
  <c r="V28" i="1"/>
  <c r="W26" i="1"/>
  <c r="T16" i="1"/>
  <c r="W33" i="1"/>
  <c r="U37" i="1"/>
  <c r="W28" i="1"/>
  <c r="V13" i="1"/>
  <c r="T29" i="1"/>
  <c r="U29" i="1"/>
  <c r="X10" i="1"/>
  <c r="X27" i="1"/>
  <c r="AI41" i="2"/>
  <c r="T9" i="2"/>
  <c r="V9" i="2"/>
  <c r="X31" i="2"/>
  <c r="V31" i="2"/>
  <c r="T31" i="2"/>
  <c r="Y31" i="2" s="1"/>
  <c r="X29" i="2"/>
  <c r="AJ29" i="2"/>
  <c r="V29" i="2"/>
  <c r="Y29" i="2" s="1"/>
  <c r="T29" i="2"/>
  <c r="AH41" i="2"/>
  <c r="T18" i="1"/>
  <c r="AH29" i="2"/>
  <c r="AM44" i="2"/>
  <c r="Y49" i="2"/>
  <c r="W41" i="2"/>
  <c r="Y9" i="2"/>
  <c r="V32" i="1"/>
  <c r="U33" i="1"/>
  <c r="V32" i="2"/>
  <c r="T32" i="2"/>
  <c r="Y32" i="2" s="1"/>
  <c r="X32" i="2"/>
  <c r="Y17" i="2"/>
  <c r="W29" i="2"/>
  <c r="AL41" i="2" a="1"/>
  <c r="AL41" i="2" s="1"/>
  <c r="AM38" i="2"/>
  <c r="AM53" i="2"/>
  <c r="AM27" i="2"/>
  <c r="AM12" i="2"/>
  <c r="U32" i="1"/>
  <c r="Y32" i="1" s="1"/>
  <c r="T17" i="1"/>
  <c r="X14" i="2"/>
  <c r="AJ14" i="2"/>
  <c r="V14" i="2"/>
  <c r="Y14" i="2" s="1"/>
  <c r="T14" i="2"/>
  <c r="Y16" i="2"/>
  <c r="AK41" i="2"/>
  <c r="T34" i="1"/>
  <c r="X32" i="1"/>
  <c r="Y43" i="2"/>
  <c r="X23" i="2"/>
  <c r="V23" i="2"/>
  <c r="Y23" i="2" s="1"/>
  <c r="T23" i="2"/>
  <c r="AL29" i="2" a="1"/>
  <c r="AL29" i="2" s="1"/>
  <c r="AM39" i="2"/>
  <c r="Y24" i="2"/>
  <c r="Y33" i="2"/>
  <c r="Y26" i="2"/>
  <c r="V24" i="1"/>
  <c r="X21" i="2"/>
  <c r="V21" i="2"/>
  <c r="T21" i="2"/>
  <c r="Y21" i="2" s="1"/>
  <c r="AJ21" i="2"/>
  <c r="AM5" i="2"/>
  <c r="T14" i="1"/>
  <c r="W24" i="1"/>
  <c r="U41" i="2"/>
  <c r="U29" i="2"/>
  <c r="AK29" i="2"/>
  <c r="Y22" i="2"/>
  <c r="AJ41" i="2"/>
  <c r="AM43" i="2"/>
  <c r="X6" i="1"/>
  <c r="T37" i="1"/>
  <c r="X18" i="1"/>
  <c r="T24" i="1"/>
  <c r="Y24" i="1" s="1"/>
  <c r="X6" i="2"/>
  <c r="G78" i="2" s="1" a="1"/>
  <c r="G78" i="2" s="1"/>
  <c r="G79" i="2" s="1" a="1"/>
  <c r="G79" i="2" s="1"/>
  <c r="C91" i="2" s="1"/>
  <c r="E91" i="2" s="1"/>
  <c r="V6" i="2"/>
  <c r="E78" i="2" s="1" a="1"/>
  <c r="E78" i="2" s="1"/>
  <c r="E79" i="2" s="1"/>
  <c r="C89" i="2" s="1"/>
  <c r="E89" i="2" s="1"/>
  <c r="T6" i="2"/>
  <c r="AJ6" i="2"/>
  <c r="D70" i="1"/>
  <c r="D71" i="1"/>
  <c r="D72" i="1"/>
  <c r="D68" i="1"/>
  <c r="U26" i="1"/>
  <c r="V37" i="1"/>
  <c r="T40" i="1"/>
  <c r="V33" i="1"/>
  <c r="T38" i="1"/>
  <c r="T26" i="1"/>
  <c r="U12" i="1"/>
  <c r="U22" i="1"/>
  <c r="V40" i="1"/>
  <c r="T33" i="1"/>
  <c r="X22" i="1"/>
  <c r="X26" i="1"/>
  <c r="W41" i="1"/>
  <c r="W17" i="1"/>
  <c r="W12" i="1"/>
  <c r="V20" i="1"/>
  <c r="W37" i="1"/>
  <c r="U28" i="1"/>
  <c r="U14" i="1"/>
  <c r="W8" i="1"/>
  <c r="V17" i="1"/>
  <c r="T25" i="1"/>
  <c r="W36" i="1"/>
  <c r="X30" i="1"/>
  <c r="V41" i="1"/>
  <c r="X41" i="1"/>
  <c r="U34" i="1"/>
  <c r="T6" i="1"/>
  <c r="W6" i="1"/>
  <c r="W38" i="1"/>
  <c r="U10" i="1"/>
  <c r="T13" i="1"/>
  <c r="W13" i="1"/>
  <c r="X38" i="1"/>
  <c r="U6" i="1"/>
  <c r="Y23" i="1"/>
  <c r="W40" i="1"/>
  <c r="V16" i="1"/>
  <c r="Y16" i="1" s="1"/>
  <c r="T8" i="1"/>
  <c r="W9" i="1"/>
  <c r="T36" i="1"/>
  <c r="V12" i="1"/>
  <c r="Y12" i="1" s="1"/>
  <c r="U20" i="1"/>
  <c r="U36" i="1"/>
  <c r="U38" i="1"/>
  <c r="W10" i="1"/>
  <c r="W34" i="1"/>
  <c r="X8" i="1"/>
  <c r="U25" i="1"/>
  <c r="V9" i="1"/>
  <c r="X25" i="1"/>
  <c r="U40" i="1"/>
  <c r="T41" i="1"/>
  <c r="U9" i="1"/>
  <c r="V36" i="1"/>
  <c r="V30" i="1"/>
  <c r="V8" i="1"/>
  <c r="W25" i="1"/>
  <c r="X9" i="1"/>
  <c r="W20" i="1"/>
  <c r="U21" i="1"/>
  <c r="T10" i="1"/>
  <c r="W21" i="1"/>
  <c r="W14" i="1"/>
  <c r="W30" i="1"/>
  <c r="T28" i="1"/>
  <c r="U30" i="1"/>
  <c r="W18" i="1"/>
  <c r="Y31" i="1"/>
  <c r="Y7" i="1"/>
  <c r="Y11" i="1"/>
  <c r="Y39" i="1"/>
  <c r="Y19" i="1"/>
  <c r="Y35" i="1"/>
  <c r="Y29" i="1"/>
  <c r="AK27" i="1"/>
  <c r="AI27" i="1"/>
  <c r="AK35" i="1"/>
  <c r="AI39" i="1"/>
  <c r="AH35" i="1"/>
  <c r="AK39" i="1"/>
  <c r="AL27" i="1"/>
  <c r="AK19" i="1"/>
  <c r="AI35" i="1"/>
  <c r="AJ39" i="1"/>
  <c r="AI23" i="1"/>
  <c r="AH23" i="1"/>
  <c r="AJ19" i="1"/>
  <c r="AH19" i="1"/>
  <c r="AJ31" i="1"/>
  <c r="AH31" i="1"/>
  <c r="AL19" i="1"/>
  <c r="AI31" i="1"/>
  <c r="AL31" i="1"/>
  <c r="AH27" i="1"/>
  <c r="AJ23" i="1"/>
  <c r="AI20" i="1"/>
  <c r="AL20" i="1" a="1"/>
  <c r="AL20" i="1" s="1"/>
  <c r="AH20" i="1"/>
  <c r="AK20" i="1"/>
  <c r="AJ20" i="1"/>
  <c r="AI13" i="1"/>
  <c r="AL13" i="1" a="1"/>
  <c r="AL13" i="1" s="1"/>
  <c r="AH13" i="1"/>
  <c r="AJ13" i="1"/>
  <c r="AK13" i="1"/>
  <c r="AI10" i="1"/>
  <c r="AL10" i="1" a="1"/>
  <c r="AL10" i="1" s="1"/>
  <c r="AJ10" i="1"/>
  <c r="AH10" i="1"/>
  <c r="AK10" i="1"/>
  <c r="AI28" i="1"/>
  <c r="AL28" i="1" a="1"/>
  <c r="AL28" i="1" s="1"/>
  <c r="AH28" i="1"/>
  <c r="AJ28" i="1"/>
  <c r="AK28" i="1"/>
  <c r="AI8" i="1"/>
  <c r="AL8" i="1" a="1"/>
  <c r="AL8" i="1" s="1"/>
  <c r="AH8" i="1"/>
  <c r="AJ8" i="1"/>
  <c r="AK8" i="1"/>
  <c r="AI33" i="1"/>
  <c r="AL33" i="1" a="1"/>
  <c r="AL33" i="1" s="1"/>
  <c r="AH33" i="1"/>
  <c r="AJ33" i="1"/>
  <c r="AK33" i="1"/>
  <c r="AI14" i="1"/>
  <c r="AL14" i="1" a="1"/>
  <c r="AL14" i="1" s="1"/>
  <c r="AH14" i="1"/>
  <c r="AJ14" i="1"/>
  <c r="AK14" i="1"/>
  <c r="Y19" i="2"/>
  <c r="AM47" i="2"/>
  <c r="AM29" i="2"/>
  <c r="AM52" i="2"/>
  <c r="AM30" i="2"/>
  <c r="AM34" i="2"/>
  <c r="AM23" i="2"/>
  <c r="AM9" i="2"/>
  <c r="AM36" i="2"/>
  <c r="AM8" i="2"/>
  <c r="AM51" i="2"/>
  <c r="AM33" i="2"/>
  <c r="Y45" i="2"/>
  <c r="AI24" i="1"/>
  <c r="AL24" i="1" a="1"/>
  <c r="AL24" i="1" s="1"/>
  <c r="AH24" i="1"/>
  <c r="AK24" i="1"/>
  <c r="AJ24" i="1"/>
  <c r="AI12" i="1"/>
  <c r="AL12" i="1" a="1"/>
  <c r="AL12" i="1" s="1"/>
  <c r="AH12" i="1"/>
  <c r="AJ12" i="1"/>
  <c r="AK12" i="1"/>
  <c r="AM19" i="2"/>
  <c r="AI11" i="1"/>
  <c r="AL11" i="1" a="1"/>
  <c r="AL11" i="1" s="1"/>
  <c r="AK11" i="1"/>
  <c r="AJ11" i="1"/>
  <c r="AH11" i="1"/>
  <c r="AI37" i="1"/>
  <c r="AL37" i="1" a="1"/>
  <c r="AL37" i="1" s="1"/>
  <c r="AJ37" i="1"/>
  <c r="AH37" i="1"/>
  <c r="AK37" i="1"/>
  <c r="AI16" i="1"/>
  <c r="AL16" i="1" a="1"/>
  <c r="AL16" i="1" s="1"/>
  <c r="AH16" i="1"/>
  <c r="AJ16" i="1"/>
  <c r="AK16" i="1"/>
  <c r="AI17" i="1"/>
  <c r="AL17" i="1" a="1"/>
  <c r="AL17" i="1" s="1"/>
  <c r="AH17" i="1"/>
  <c r="AJ17" i="1"/>
  <c r="AK17" i="1"/>
  <c r="AI22" i="1"/>
  <c r="AL22" i="1" a="1"/>
  <c r="AL22" i="1" s="1"/>
  <c r="AJ22" i="1"/>
  <c r="AH22" i="1"/>
  <c r="AK22" i="1"/>
  <c r="Y47" i="2"/>
  <c r="AM40" i="2"/>
  <c r="Y52" i="2"/>
  <c r="AM21" i="2"/>
  <c r="AM37" i="2"/>
  <c r="AM48" i="2"/>
  <c r="Y40" i="2"/>
  <c r="Y20" i="2"/>
  <c r="Y44" i="2"/>
  <c r="AM22" i="2"/>
  <c r="AM18" i="2"/>
  <c r="AM15" i="2"/>
  <c r="AM46" i="2"/>
  <c r="AM32" i="2"/>
  <c r="AM17" i="2"/>
  <c r="AM42" i="2"/>
  <c r="AI32" i="1"/>
  <c r="AL32" i="1" a="1"/>
  <c r="AL32" i="1" s="1"/>
  <c r="AH32" i="1"/>
  <c r="AJ32" i="1"/>
  <c r="AK32" i="1"/>
  <c r="AI40" i="1"/>
  <c r="AL40" i="1" a="1"/>
  <c r="AL40" i="1" s="1"/>
  <c r="AH40" i="1"/>
  <c r="AJ40" i="1"/>
  <c r="AK40" i="1"/>
  <c r="AI21" i="1"/>
  <c r="AL21" i="1" a="1"/>
  <c r="AL21" i="1" s="1"/>
  <c r="AH21" i="1"/>
  <c r="AK21" i="1"/>
  <c r="AJ21" i="1"/>
  <c r="AI26" i="1"/>
  <c r="AL26" i="1" a="1"/>
  <c r="AL26" i="1" s="1"/>
  <c r="AJ26" i="1"/>
  <c r="AH26" i="1"/>
  <c r="AK26" i="1"/>
  <c r="Y39" i="2"/>
  <c r="Y48" i="2"/>
  <c r="C78" i="2" a="1"/>
  <c r="C78" i="2" s="1"/>
  <c r="C79" i="2" s="1"/>
  <c r="C87" i="2" s="1"/>
  <c r="E87" i="2" s="1"/>
  <c r="Y36" i="2"/>
  <c r="AM54" i="2"/>
  <c r="Y46" i="2"/>
  <c r="Y51" i="2"/>
  <c r="Y10" i="2"/>
  <c r="AM11" i="2"/>
  <c r="AM50" i="2"/>
  <c r="AM28" i="2"/>
  <c r="AI18" i="1"/>
  <c r="AL18" i="1" a="1"/>
  <c r="AL18" i="1" s="1"/>
  <c r="AJ18" i="1"/>
  <c r="AH18" i="1"/>
  <c r="AK18" i="1"/>
  <c r="AI36" i="1"/>
  <c r="AL36" i="1" a="1"/>
  <c r="AL36" i="1" s="1"/>
  <c r="AH36" i="1"/>
  <c r="AJ36" i="1"/>
  <c r="AK36" i="1"/>
  <c r="D78" i="2" a="1"/>
  <c r="D78" i="2" s="1"/>
  <c r="D79" i="2" s="1"/>
  <c r="C88" i="2" s="1"/>
  <c r="E88" i="2" s="1"/>
  <c r="Y5" i="2"/>
  <c r="AI9" i="1"/>
  <c r="AL9" i="1" a="1"/>
  <c r="AL9" i="1" s="1"/>
  <c r="AH9" i="1"/>
  <c r="AJ9" i="1"/>
  <c r="AK9" i="1"/>
  <c r="AI25" i="1"/>
  <c r="AL25" i="1" a="1"/>
  <c r="AL25" i="1" s="1"/>
  <c r="AH25" i="1"/>
  <c r="AJ25" i="1"/>
  <c r="AK25" i="1"/>
  <c r="AI30" i="1"/>
  <c r="AL30" i="1" a="1"/>
  <c r="AL30" i="1" s="1"/>
  <c r="AJ30" i="1"/>
  <c r="AH30" i="1"/>
  <c r="AK30" i="1"/>
  <c r="Y27" i="2"/>
  <c r="Y11" i="2"/>
  <c r="AM13" i="2"/>
  <c r="AM14" i="2"/>
  <c r="AM10" i="2"/>
  <c r="AM7" i="2"/>
  <c r="Y54" i="2"/>
  <c r="Y38" i="2"/>
  <c r="AM24" i="2"/>
  <c r="AM26" i="2"/>
  <c r="Y18" i="2"/>
  <c r="AI15" i="1"/>
  <c r="AL15" i="1" a="1"/>
  <c r="AL15" i="1" s="1"/>
  <c r="AK15" i="1"/>
  <c r="AH15" i="1"/>
  <c r="AJ15" i="1"/>
  <c r="AI7" i="1"/>
  <c r="AL7" i="1" a="1"/>
  <c r="AL7" i="1" s="1"/>
  <c r="AK7" i="1"/>
  <c r="AJ7" i="1"/>
  <c r="AH7" i="1"/>
  <c r="AI29" i="1"/>
  <c r="AL29" i="1" a="1"/>
  <c r="AL29" i="1" s="1"/>
  <c r="AH29" i="1"/>
  <c r="AJ29" i="1"/>
  <c r="AK29" i="1"/>
  <c r="AI34" i="1"/>
  <c r="AL34" i="1" a="1"/>
  <c r="AL34" i="1" s="1"/>
  <c r="AH34" i="1"/>
  <c r="AJ34" i="1"/>
  <c r="AK34" i="1"/>
  <c r="F78" i="2" a="1"/>
  <c r="F78" i="2" s="1"/>
  <c r="F79" i="2" s="1"/>
  <c r="C90" i="2" s="1"/>
  <c r="E90" i="2" s="1"/>
  <c r="Y37" i="2"/>
  <c r="Y30" i="2"/>
  <c r="AM41" i="2"/>
  <c r="Y34" i="2"/>
  <c r="AM35" i="2"/>
  <c r="Y42" i="2"/>
  <c r="AM20" i="2"/>
  <c r="AI41" i="1"/>
  <c r="AL41" i="1" a="1"/>
  <c r="AL41" i="1" s="1"/>
  <c r="AH41" i="1"/>
  <c r="AK41" i="1"/>
  <c r="AJ41" i="1"/>
  <c r="AI38" i="1"/>
  <c r="AL38" i="1" a="1"/>
  <c r="AL38" i="1" s="1"/>
  <c r="AJ38" i="1"/>
  <c r="AH38" i="1"/>
  <c r="AK38" i="1"/>
  <c r="AI6" i="1"/>
  <c r="AL6" i="1" a="1"/>
  <c r="AL6" i="1" s="1"/>
  <c r="AJ6" i="1"/>
  <c r="AH6" i="1"/>
  <c r="AK6" i="1"/>
  <c r="AM6" i="2"/>
  <c r="AM49" i="2"/>
  <c r="Y41" i="2"/>
  <c r="AM31" i="2"/>
  <c r="AM25" i="2"/>
  <c r="AM16" i="2"/>
  <c r="AM45" i="2"/>
  <c r="Y35" i="2"/>
  <c r="Y50" i="2"/>
  <c r="Y18" i="1" l="1"/>
  <c r="Y28" i="1"/>
  <c r="Y17" i="1"/>
  <c r="Y40" i="1"/>
  <c r="Y37" i="1"/>
  <c r="Y25" i="1"/>
  <c r="Y26" i="1"/>
  <c r="Y22" i="1"/>
  <c r="Y33" i="1"/>
  <c r="Y6" i="2"/>
  <c r="D59" i="1" a="1"/>
  <c r="D59" i="1" s="1"/>
  <c r="D60" i="1" s="1"/>
  <c r="C69" i="1" s="1"/>
  <c r="E69" i="1" s="1"/>
  <c r="Y38" i="1"/>
  <c r="Y20" i="1"/>
  <c r="Y14" i="1"/>
  <c r="Y41" i="1"/>
  <c r="Y36" i="1"/>
  <c r="C59" i="1" a="1"/>
  <c r="C59" i="1" s="1"/>
  <c r="C60" i="1" s="1"/>
  <c r="C68" i="1" s="1"/>
  <c r="E68" i="1" s="1"/>
  <c r="Y10" i="1"/>
  <c r="Y30" i="1"/>
  <c r="Y34" i="1"/>
  <c r="Y8" i="1"/>
  <c r="Y21" i="1"/>
  <c r="Y13" i="1"/>
  <c r="Y6" i="1"/>
  <c r="Y9" i="1"/>
  <c r="AM35" i="1"/>
  <c r="AM39" i="1"/>
  <c r="AM27" i="1"/>
  <c r="AM31" i="1"/>
  <c r="AM14" i="1"/>
  <c r="AM23" i="1"/>
  <c r="AM19" i="1"/>
  <c r="AM28" i="1"/>
  <c r="AM8" i="1"/>
  <c r="AM10" i="1"/>
  <c r="AM41" i="1"/>
  <c r="AM32" i="1"/>
  <c r="AM24" i="1"/>
  <c r="AM37" i="1"/>
  <c r="AM30" i="1"/>
  <c r="AM12" i="1"/>
  <c r="AM6" i="1"/>
  <c r="AM17" i="1"/>
  <c r="AM29" i="1"/>
  <c r="AM25" i="1"/>
  <c r="AM11" i="1"/>
  <c r="AM13" i="1"/>
  <c r="AM22" i="1"/>
  <c r="F59" i="1" a="1"/>
  <c r="F59" i="1" s="1"/>
  <c r="F60" i="1" s="1"/>
  <c r="C71" i="1" s="1"/>
  <c r="E71" i="1" s="1"/>
  <c r="AM18" i="1"/>
  <c r="AM26" i="1"/>
  <c r="AM40" i="1"/>
  <c r="AM7" i="1"/>
  <c r="AM33" i="1"/>
  <c r="E59" i="1" a="1"/>
  <c r="E59" i="1" s="1"/>
  <c r="E60" i="1" s="1"/>
  <c r="C70" i="1" s="1"/>
  <c r="E70" i="1" s="1"/>
  <c r="AM15" i="1"/>
  <c r="AM16" i="1"/>
  <c r="AM20" i="1"/>
  <c r="AM36" i="1"/>
  <c r="G59" i="1" a="1"/>
  <c r="G59" i="1" s="1"/>
  <c r="G60" i="1" s="1" a="1"/>
  <c r="G60" i="1" s="1"/>
  <c r="C72" i="1" s="1"/>
  <c r="E72" i="1" s="1"/>
  <c r="AM38" i="1"/>
  <c r="AM34" i="1"/>
  <c r="AM9" i="1"/>
  <c r="AM21" i="1"/>
</calcChain>
</file>

<file path=xl/sharedStrings.xml><?xml version="1.0" encoding="utf-8"?>
<sst xmlns="http://schemas.openxmlformats.org/spreadsheetml/2006/main" count="293" uniqueCount="205">
  <si>
    <t>Reg No</t>
  </si>
  <si>
    <t>Name</t>
  </si>
  <si>
    <t>CO1</t>
  </si>
  <si>
    <t>CO2</t>
  </si>
  <si>
    <t>CO3</t>
  </si>
  <si>
    <t>Assignment 1</t>
  </si>
  <si>
    <t>Online Test1</t>
  </si>
  <si>
    <t>Mid1 Total</t>
  </si>
  <si>
    <t>CO4</t>
  </si>
  <si>
    <t>CO5</t>
  </si>
  <si>
    <t>Assignment 2</t>
  </si>
  <si>
    <t>Online Test2</t>
  </si>
  <si>
    <t>Mid2 Total</t>
  </si>
  <si>
    <t>Final CO Values</t>
  </si>
  <si>
    <t>Total</t>
  </si>
  <si>
    <t>University Exam</t>
  </si>
  <si>
    <t>Mid Term 1 Maximum Marks for COs</t>
  </si>
  <si>
    <t>Weight</t>
  </si>
  <si>
    <t>NO OF STUDENTS ATTENDED</t>
  </si>
  <si>
    <t>MAX MARK CO WISE</t>
  </si>
  <si>
    <t>No. of Students Obtained more than 50% in University Exam</t>
  </si>
  <si>
    <t>Level</t>
  </si>
  <si>
    <t>50% OF STUDENT ABOVE 50% - 1 (LOW)</t>
  </si>
  <si>
    <t>Final Attainment</t>
  </si>
  <si>
    <t>60% OF STUDENT ABOVE 50% - 2 (MEDIUM)</t>
  </si>
  <si>
    <t>70% OF STUDENT ABOVE 50% - 3 (HIGH)</t>
  </si>
  <si>
    <t xml:space="preserve"> No of students above threshold 50%</t>
  </si>
  <si>
    <t>LEVEL</t>
  </si>
  <si>
    <t>C101</t>
  </si>
  <si>
    <t>University 80%</t>
  </si>
  <si>
    <t>19NQ1A0561</t>
  </si>
  <si>
    <t>KOVVALI PRAMEELA</t>
  </si>
  <si>
    <t>19NQ1A0562</t>
  </si>
  <si>
    <t>LAGUMARAPU VENKATA CHARISHMA</t>
  </si>
  <si>
    <t>19NQ1A0565</t>
  </si>
  <si>
    <t>MUTTAMSETTI VIKAS</t>
  </si>
  <si>
    <t>19NQ1A0566</t>
  </si>
  <si>
    <t>MADDALA SANDHYA RANI</t>
  </si>
  <si>
    <t>19NQ1A0567</t>
  </si>
  <si>
    <t>MANDRU PRADEEP</t>
  </si>
  <si>
    <t>19NQ1A0568</t>
  </si>
  <si>
    <t>MANGALAPUDI ANIL KUMAR</t>
  </si>
  <si>
    <t>19NQ1A0570</t>
  </si>
  <si>
    <t>MOHAMMAD RUHI</t>
  </si>
  <si>
    <t>19NQ1A0571</t>
  </si>
  <si>
    <t>NAGELLA KARTHIK</t>
  </si>
  <si>
    <t>19NQ1A0572</t>
  </si>
  <si>
    <t>NAREDLA KARTHIK REDDY</t>
  </si>
  <si>
    <t>19NQ1A0573</t>
  </si>
  <si>
    <t>NALLIBOYINA MOUNIKA</t>
  </si>
  <si>
    <t>19NQ1A0574</t>
  </si>
  <si>
    <t>NARASANI SANDHYA</t>
  </si>
  <si>
    <t>19NQ1A0575</t>
  </si>
  <si>
    <t>NAREDLA VIJAY MANOHAR REDDY</t>
  </si>
  <si>
    <t>19NQ1A0576</t>
  </si>
  <si>
    <t>NEMALIKANTI ALEKHYA</t>
  </si>
  <si>
    <t>19NQ1A0577</t>
  </si>
  <si>
    <t>NUTALAPATI JAYASRI</t>
  </si>
  <si>
    <t>19NQ1A0578</t>
  </si>
  <si>
    <t>PAMULAPATI SARITHA REDDY</t>
  </si>
  <si>
    <t>19NQ1A0579</t>
  </si>
  <si>
    <t>PALEM NAGA JYOTHI</t>
  </si>
  <si>
    <t>19NQ1A0580</t>
  </si>
  <si>
    <t>PALLAPROLU RAKESH KUMAR</t>
  </si>
  <si>
    <t>19NQ1A0581</t>
  </si>
  <si>
    <t>PATNALA BHARGAVI SIRISHA</t>
  </si>
  <si>
    <t>19NQ1A0582</t>
  </si>
  <si>
    <t>PINNIKA MANOHAR</t>
  </si>
  <si>
    <t>19NQ1A0583</t>
  </si>
  <si>
    <t>PULIPATI DIVYA SREE</t>
  </si>
  <si>
    <t>19NQ1A0584</t>
  </si>
  <si>
    <t>PUNI ANUSHA</t>
  </si>
  <si>
    <t>19NQ1A0585</t>
  </si>
  <si>
    <t>REGULAGADDA BHARGAVI</t>
  </si>
  <si>
    <t>19NQ1A0586</t>
  </si>
  <si>
    <t>REPALLE KARTHIKEYUDU</t>
  </si>
  <si>
    <t>19NQ1A0587</t>
  </si>
  <si>
    <t>SEELAM VEERA MANI KANTA</t>
  </si>
  <si>
    <t>19NQ1A0588</t>
  </si>
  <si>
    <t>SAMPASALA NAVEEN</t>
  </si>
  <si>
    <t>19NQ1A0589</t>
  </si>
  <si>
    <t>SINGAMSETTI VIJAYA SIVANI</t>
  </si>
  <si>
    <t>19NQ1A0590</t>
  </si>
  <si>
    <t>SANDEEP VISSAMPALLI</t>
  </si>
  <si>
    <t>19NQ1A0591</t>
  </si>
  <si>
    <t>SANDIPAMU USHA KIRANMAI</t>
  </si>
  <si>
    <t>19NQ1A0592</t>
  </si>
  <si>
    <t>SANNALA VIJAYA LAKSHMI</t>
  </si>
  <si>
    <t>19NQ1A0593</t>
  </si>
  <si>
    <t>SESHAMRASIPALLI SRINIVASU</t>
  </si>
  <si>
    <t>19NQ1A0594</t>
  </si>
  <si>
    <t>SHAIK KARIMUNNISA</t>
  </si>
  <si>
    <t>19NQ1A0595</t>
  </si>
  <si>
    <t>SHAIK SHARMILA</t>
  </si>
  <si>
    <t>19NQ1A0597</t>
  </si>
  <si>
    <t>TADIKIMALLA JYOTHI</t>
  </si>
  <si>
    <t>19NQ1A0599</t>
  </si>
  <si>
    <t>TENALI NEELIMA</t>
  </si>
  <si>
    <t>19NQ1A05A0</t>
  </si>
  <si>
    <t>TIRUMALASETTI BHARGAV</t>
  </si>
  <si>
    <t>19NQ1A05A1</t>
  </si>
  <si>
    <t>TULLIMELLI KUSUMA</t>
  </si>
  <si>
    <t>19NQ1A05A2</t>
  </si>
  <si>
    <t>TUMMA KRISHNA NANDINI</t>
  </si>
  <si>
    <t>19NQ1A05A3</t>
  </si>
  <si>
    <t>MAVULURI UDAY SAI KUMAR REDDY</t>
  </si>
  <si>
    <t>19NQ1A05A4</t>
  </si>
  <si>
    <t>UDUMULA CHANDRA SEKHAR REDDY</t>
  </si>
  <si>
    <t>19NQ1A05A5</t>
  </si>
  <si>
    <t>UPPALAPATI VENKATESH GOUD</t>
  </si>
  <si>
    <t>19NQ1A05A6</t>
  </si>
  <si>
    <t>VATTIVELLA DINESH KUMAR</t>
  </si>
  <si>
    <t>19NQ1A05A7</t>
  </si>
  <si>
    <t>VALLABHANENI SAI DEEPTHI</t>
  </si>
  <si>
    <t>19NQ1A05A8</t>
  </si>
  <si>
    <t>VAJRALA SRAVANA SANDYA</t>
  </si>
  <si>
    <t>19NQ1A05B0</t>
  </si>
  <si>
    <t>VAKICHARLA TEJASWINI</t>
  </si>
  <si>
    <t>19NQ1A05B1</t>
  </si>
  <si>
    <t>VANGA SANDHYA RANI</t>
  </si>
  <si>
    <t>19NQ1A05B2</t>
  </si>
  <si>
    <t>VASANTHAPURAM ROSAIAH</t>
  </si>
  <si>
    <t>19NQ1A05B3</t>
  </si>
  <si>
    <t>VEERANKI VEENA</t>
  </si>
  <si>
    <t>19NQ1A05B4</t>
  </si>
  <si>
    <t>VENIGALLA RAKESH KUMAR</t>
  </si>
  <si>
    <t>19NQ1A05B5</t>
  </si>
  <si>
    <t>VINJAMURI SNEHA LATHA</t>
  </si>
  <si>
    <t>19NQ1A05B6</t>
  </si>
  <si>
    <t>YERRAVARAPU VENKATA SAI</t>
  </si>
  <si>
    <r>
      <rPr>
        <b/>
        <sz val="14"/>
        <rFont val="Times New Roman"/>
      </rPr>
      <t>Internal 20</t>
    </r>
    <r>
      <rPr>
        <b/>
        <strike/>
        <sz val="14"/>
        <rFont val="Times New Roman"/>
      </rPr>
      <t>%</t>
    </r>
  </si>
  <si>
    <t>21NQ1A0401</t>
  </si>
  <si>
    <t>ALAVALA ISSAK</t>
  </si>
  <si>
    <t>21NQ1A0402</t>
  </si>
  <si>
    <t>ANAGONDI POOJITHA</t>
  </si>
  <si>
    <t>21NQ1A0404</t>
  </si>
  <si>
    <t>BANDI ASHOK</t>
  </si>
  <si>
    <t>21NQ1A0405</t>
  </si>
  <si>
    <t>BOMMIDI VIJAY</t>
  </si>
  <si>
    <t>21NQ1A0406</t>
  </si>
  <si>
    <t>BOYINA SRAVANTHI</t>
  </si>
  <si>
    <t>21NQ1A0407</t>
  </si>
  <si>
    <t>CHALAMALA SAI SAMPATH</t>
  </si>
  <si>
    <t>21NQ1A0409</t>
  </si>
  <si>
    <t>CHILLIMUNTA GAYATHRI</t>
  </si>
  <si>
    <t>21NQ1A0410</t>
  </si>
  <si>
    <t>CHINTAM MAHESH KUMAR</t>
  </si>
  <si>
    <t>21NQ1A0411</t>
  </si>
  <si>
    <t>DEVARAPALLI MARY</t>
  </si>
  <si>
    <t>21NQ1A0412</t>
  </si>
  <si>
    <t>GHANTA GOPI</t>
  </si>
  <si>
    <t>21NQ1A0413</t>
  </si>
  <si>
    <t>GOLLAPALLI SUKANYA</t>
  </si>
  <si>
    <t>21NQ1A0414</t>
  </si>
  <si>
    <t>GUDLA ASHOK KUMAR</t>
  </si>
  <si>
    <t>21NQ1A0416</t>
  </si>
  <si>
    <t>KATREDDY VENKATESWAR  REDDY</t>
  </si>
  <si>
    <t>21NQ1A0417</t>
  </si>
  <si>
    <t>KOLUSU MOHAN PRASAD</t>
  </si>
  <si>
    <t>21NQ1A0418</t>
  </si>
  <si>
    <t>KOVVALI SAKTHI</t>
  </si>
  <si>
    <t>21NQ1A0419</t>
  </si>
  <si>
    <t>LINGAM SAI TEJA</t>
  </si>
  <si>
    <t>21NQ1A0421</t>
  </si>
  <si>
    <t>MANDA GOPI</t>
  </si>
  <si>
    <t>21NQ1A0422</t>
  </si>
  <si>
    <t>MATTA SUNANDA</t>
  </si>
  <si>
    <t>21NQ1A0423</t>
  </si>
  <si>
    <t>MULAGOLLA MANIKANTHESWARA REDDY</t>
  </si>
  <si>
    <t>21NQ1A0424</t>
  </si>
  <si>
    <t>MUTYALA SOWJANYA</t>
  </si>
  <si>
    <t>21NQ1A0425</t>
  </si>
  <si>
    <t>NADUPALLI RAHITYA</t>
  </si>
  <si>
    <t>21NQ1A0426</t>
  </si>
  <si>
    <t>PERUMALLAPALLI SUVARNA</t>
  </si>
  <si>
    <t>21NQ1A0428</t>
  </si>
  <si>
    <t>PUPPALA ABHIRAM</t>
  </si>
  <si>
    <t>21NQ1A0429</t>
  </si>
  <si>
    <t>SANDU LAVANYA</t>
  </si>
  <si>
    <t>21NQ1A0430</t>
  </si>
  <si>
    <t>SANGAVARAPU MURALI KARTHIK</t>
  </si>
  <si>
    <t>21NQ1A0431</t>
  </si>
  <si>
    <t>SHAIK MUZIBUL RAHAMAN</t>
  </si>
  <si>
    <t>21NQ1A0433</t>
  </si>
  <si>
    <t>TAVVA RAJESWARI</t>
  </si>
  <si>
    <t>21NQ1A0434</t>
  </si>
  <si>
    <t>THANANKI HEMA</t>
  </si>
  <si>
    <t>21NQ1A0435</t>
  </si>
  <si>
    <t>VAIDANA AMOSE</t>
  </si>
  <si>
    <t>21NQ1A0436</t>
  </si>
  <si>
    <t>VELADANDI ANIL KUMAR</t>
  </si>
  <si>
    <t>21NQ1A0437</t>
  </si>
  <si>
    <t>YANDRAPATI SYAMALA</t>
  </si>
  <si>
    <t>22NQ5A0401</t>
  </si>
  <si>
    <t>GUGULOTHU PRASAD</t>
  </si>
  <si>
    <t>22NQ5A0402</t>
  </si>
  <si>
    <t>KALVA SATHISH KUMAR</t>
  </si>
  <si>
    <t>22NQ5A0403</t>
  </si>
  <si>
    <t>KANNA NAGA VEERA SAI BHARATH KUMAR</t>
  </si>
  <si>
    <t>22NQ5A0404</t>
  </si>
  <si>
    <t>SANIKA KALYANI</t>
  </si>
  <si>
    <t>22NQ5A0406</t>
  </si>
  <si>
    <t>TUPAKULA CHARISHMA</t>
  </si>
  <si>
    <r>
      <t>Internal 20</t>
    </r>
    <r>
      <rPr>
        <b/>
        <strike/>
        <sz val="12"/>
        <rFont val="Times New Roman"/>
        <family val="1"/>
      </rPr>
      <t>%</t>
    </r>
  </si>
  <si>
    <t>Analog 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</si>
</sst>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Calibri"/>
      <scheme val="minor"/>
    </font>
    <font>
      <b/>
      <sz val="11"/>
      <name val="Times New Roman"/>
    </font>
    <font>
      <sz val="9"/>
      <name val="Times New Roman"/>
    </font>
    <font>
      <sz val="11"/>
      <name val="Calibri"/>
    </font>
    <font>
      <b/>
      <sz val="11"/>
      <name val="Calibri"/>
    </font>
    <font>
      <sz val="11"/>
      <color rgb="FF000000"/>
      <name val="Times New Roman"/>
    </font>
    <font>
      <sz val="11"/>
      <name val="Calibri"/>
    </font>
    <font>
      <sz val="12"/>
      <name val="Times New Roman"/>
    </font>
    <font>
      <b/>
      <sz val="14"/>
      <color rgb="FFFF0000"/>
      <name val="Calibri"/>
    </font>
    <font>
      <b/>
      <sz val="14"/>
      <color rgb="FFC00000"/>
      <name val="Calibri"/>
    </font>
    <font>
      <b/>
      <sz val="16"/>
      <name val="Calibri"/>
    </font>
    <font>
      <b/>
      <sz val="16"/>
      <color rgb="FFFF0000"/>
      <name val="Calibri"/>
    </font>
    <font>
      <sz val="16"/>
      <name val="Calibri"/>
    </font>
    <font>
      <b/>
      <sz val="14"/>
      <color rgb="FF3366FF"/>
      <name val="Calibri"/>
    </font>
    <font>
      <b/>
      <sz val="14"/>
      <color rgb="FFFF0000"/>
      <name val="Times New Roman"/>
    </font>
    <font>
      <b/>
      <sz val="16"/>
      <color rgb="FF00B050"/>
      <name val="Calibri"/>
    </font>
    <font>
      <b/>
      <sz val="14"/>
      <color rgb="FF2E75B5"/>
      <name val="Calibri"/>
    </font>
    <font>
      <b/>
      <sz val="12"/>
      <name val="Times New Roman"/>
    </font>
    <font>
      <b/>
      <sz val="14"/>
      <color rgb="FF3366FF"/>
      <name val="Quattrocento Sans"/>
    </font>
    <font>
      <b/>
      <sz val="32"/>
      <color rgb="FF00B050"/>
      <name val="Calibri"/>
    </font>
    <font>
      <b/>
      <sz val="14"/>
      <name val="Times New Roman"/>
    </font>
    <font>
      <b/>
      <sz val="14"/>
      <name val="Calibri"/>
    </font>
    <font>
      <b/>
      <strike/>
      <sz val="14"/>
      <name val="Times New Roman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3366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2E75B5"/>
      <name val="Times New Roman"/>
      <family val="1"/>
    </font>
    <font>
      <b/>
      <strike/>
      <sz val="12"/>
      <name val="Times New Roman"/>
      <family val="1"/>
    </font>
    <font>
      <sz val="24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AEABAB"/>
        <bgColor rgb="FFAEABAB"/>
      </patternFill>
    </fill>
    <fill>
      <patternFill patternType="solid">
        <fgColor rgb="FFD6DCE4"/>
        <bgColor rgb="FFD6DCE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1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2" borderId="18" xfId="0" applyFont="1" applyFill="1" applyBorder="1"/>
    <xf numFmtId="0" fontId="8" fillId="10" borderId="17" xfId="0" applyFont="1" applyFill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12" borderId="17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0" borderId="0" xfId="0" applyFont="1"/>
    <xf numFmtId="9" fontId="10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/>
    <xf numFmtId="0" fontId="14" fillId="0" borderId="0" xfId="0" applyFont="1" applyAlignment="1">
      <alignment horizontal="center" vertical="center" readingOrder="1"/>
    </xf>
    <xf numFmtId="0" fontId="7" fillId="2" borderId="18" xfId="0" applyFont="1" applyFill="1" applyBorder="1" applyAlignment="1">
      <alignment horizontal="center"/>
    </xf>
    <xf numFmtId="0" fontId="16" fillId="10" borderId="17" xfId="0" applyFont="1" applyFill="1" applyBorder="1" applyAlignment="1">
      <alignment horizontal="center"/>
    </xf>
    <xf numFmtId="0" fontId="16" fillId="11" borderId="1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14" borderId="18" xfId="0" applyFont="1" applyFill="1" applyBorder="1"/>
    <xf numFmtId="0" fontId="18" fillId="10" borderId="17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0" borderId="0" xfId="0" applyFont="1"/>
    <xf numFmtId="0" fontId="20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/>
    </xf>
    <xf numFmtId="2" fontId="21" fillId="17" borderId="17" xfId="0" applyNumberFormat="1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6" fillId="0" borderId="0" xfId="0" applyFont="1"/>
    <xf numFmtId="0" fontId="5" fillId="0" borderId="2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 wrapText="1"/>
    </xf>
    <xf numFmtId="0" fontId="24" fillId="2" borderId="18" xfId="0" applyFont="1" applyFill="1" applyBorder="1"/>
    <xf numFmtId="0" fontId="24" fillId="2" borderId="18" xfId="0" applyFont="1" applyFill="1" applyBorder="1" applyAlignment="1">
      <alignment horizontal="center"/>
    </xf>
    <xf numFmtId="0" fontId="25" fillId="14" borderId="18" xfId="0" applyFont="1" applyFill="1" applyBorder="1"/>
    <xf numFmtId="0" fontId="24" fillId="0" borderId="0" xfId="0" applyFont="1"/>
    <xf numFmtId="0" fontId="24" fillId="0" borderId="13" xfId="0" applyFont="1" applyBorder="1"/>
    <xf numFmtId="0" fontId="24" fillId="0" borderId="2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1" xfId="0" applyFont="1" applyBorder="1"/>
    <xf numFmtId="0" fontId="26" fillId="0" borderId="13" xfId="0" applyFont="1" applyBorder="1" applyAlignment="1">
      <alignment horizontal="left"/>
    </xf>
    <xf numFmtId="0" fontId="27" fillId="10" borderId="17" xfId="0" applyFont="1" applyFill="1" applyBorder="1" applyAlignment="1">
      <alignment horizontal="center"/>
    </xf>
    <xf numFmtId="0" fontId="27" fillId="11" borderId="17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12" borderId="17" xfId="0" applyFont="1" applyFill="1" applyBorder="1" applyAlignment="1">
      <alignment horizontal="center"/>
    </xf>
    <xf numFmtId="0" fontId="27" fillId="13" borderId="17" xfId="0" applyFont="1" applyFill="1" applyBorder="1" applyAlignment="1">
      <alignment horizontal="center"/>
    </xf>
    <xf numFmtId="0" fontId="28" fillId="10" borderId="17" xfId="0" applyFont="1" applyFill="1" applyBorder="1" applyAlignment="1">
      <alignment horizontal="center"/>
    </xf>
    <xf numFmtId="0" fontId="28" fillId="11" borderId="1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12" borderId="17" xfId="0" applyFont="1" applyFill="1" applyBorder="1" applyAlignment="1">
      <alignment horizontal="center"/>
    </xf>
    <xf numFmtId="0" fontId="28" fillId="13" borderId="17" xfId="0" applyFont="1" applyFill="1" applyBorder="1" applyAlignment="1">
      <alignment horizontal="center"/>
    </xf>
    <xf numFmtId="0" fontId="28" fillId="0" borderId="0" xfId="0" applyFont="1"/>
    <xf numFmtId="9" fontId="25" fillId="0" borderId="0" xfId="0" applyNumberFormat="1" applyFo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left" vertical="center" readingOrder="1"/>
    </xf>
    <xf numFmtId="0" fontId="30" fillId="0" borderId="0" xfId="0" applyFont="1"/>
    <xf numFmtId="0" fontId="27" fillId="0" borderId="0" xfId="0" applyFont="1" applyAlignment="1">
      <alignment horizontal="center" vertical="center" readingOrder="1"/>
    </xf>
    <xf numFmtId="0" fontId="31" fillId="10" borderId="17" xfId="0" applyFont="1" applyFill="1" applyBorder="1" applyAlignment="1">
      <alignment horizontal="center"/>
    </xf>
    <xf numFmtId="0" fontId="31" fillId="11" borderId="1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9" fillId="10" borderId="17" xfId="0" applyFont="1" applyFill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15" borderId="17" xfId="0" applyFont="1" applyFill="1" applyBorder="1" applyAlignment="1">
      <alignment horizontal="center" vertical="center"/>
    </xf>
    <xf numFmtId="0" fontId="25" fillId="16" borderId="17" xfId="0" applyFont="1" applyFill="1" applyBorder="1" applyAlignment="1">
      <alignment horizontal="center" vertical="center"/>
    </xf>
    <xf numFmtId="2" fontId="25" fillId="17" borderId="17" xfId="0" applyNumberFormat="1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4" fillId="0" borderId="16" xfId="0" applyFont="1" applyBorder="1"/>
    <xf numFmtId="0" fontId="25" fillId="5" borderId="6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4" fillId="0" borderId="8" xfId="0" applyFont="1" applyBorder="1"/>
    <xf numFmtId="0" fontId="24" fillId="0" borderId="14" xfId="0" applyFont="1" applyBorder="1"/>
    <xf numFmtId="0" fontId="25" fillId="9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5" fillId="2" borderId="19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/>
    </xf>
    <xf numFmtId="0" fontId="24" fillId="0" borderId="4" xfId="0" applyFont="1" applyBorder="1"/>
    <xf numFmtId="0" fontId="24" fillId="0" borderId="5" xfId="0" applyFont="1" applyBorder="1"/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5" fillId="2" borderId="6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0" borderId="9" xfId="0" applyFont="1" applyBorder="1"/>
    <xf numFmtId="0" fontId="24" fillId="0" borderId="15" xfId="0" applyFont="1" applyBorder="1"/>
    <xf numFmtId="0" fontId="25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4" fillId="0" borderId="13" xfId="0" applyFont="1" applyBorder="1"/>
    <xf numFmtId="0" fontId="25" fillId="8" borderId="1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4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9" borderId="6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7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5" xfId="0" applyFont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3" fillId="0" borderId="13" xfId="0" applyFont="1" applyBorder="1"/>
    <xf numFmtId="0" fontId="1" fillId="6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647700" cy="28575"/>
    <xdr:sp macro="" textlink="">
      <xdr:nvSpPr>
        <xdr:cNvPr id="2" name="AutoShape 1" descr="NI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35</xdr:row>
      <xdr:rowOff>0</xdr:rowOff>
    </xdr:from>
    <xdr:ext cx="647700" cy="28575"/>
    <xdr:sp macro="" textlink="">
      <xdr:nvSpPr>
        <xdr:cNvPr id="3" name="AutoShape 1" descr="N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35</xdr:row>
      <xdr:rowOff>0</xdr:rowOff>
    </xdr:from>
    <xdr:ext cx="647700" cy="28575"/>
    <xdr:sp macro="" textlink="">
      <xdr:nvSpPr>
        <xdr:cNvPr id="4" name="AutoShape 1" descr="NI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190500</xdr:colOff>
      <xdr:row>35</xdr:row>
      <xdr:rowOff>171450</xdr:rowOff>
    </xdr:from>
    <xdr:ext cx="1847850" cy="0"/>
    <xdr:sp macro="" textlink="">
      <xdr:nvSpPr>
        <xdr:cNvPr id="5" name="AutoShape 1" descr="NI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0500" y="6648450"/>
          <a:ext cx="18568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0</xdr:col>
      <xdr:colOff>0</xdr:colOff>
      <xdr:row>34</xdr:row>
      <xdr:rowOff>0</xdr:rowOff>
    </xdr:from>
    <xdr:to>
      <xdr:col>0</xdr:col>
      <xdr:colOff>651841</xdr:colOff>
      <xdr:row>34</xdr:row>
      <xdr:rowOff>28575</xdr:rowOff>
    </xdr:to>
    <xdr:sp macro="" textlink="">
      <xdr:nvSpPr>
        <xdr:cNvPr id="6" name="AutoShape 1" descr="NIC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651841</xdr:colOff>
      <xdr:row>35</xdr:row>
      <xdr:rowOff>28575</xdr:rowOff>
    </xdr:to>
    <xdr:sp macro="" textlink="">
      <xdr:nvSpPr>
        <xdr:cNvPr id="7" name="AutoShape 1" descr="NI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651841</xdr:colOff>
      <xdr:row>35</xdr:row>
      <xdr:rowOff>28575</xdr:rowOff>
    </xdr:to>
    <xdr:sp macro="" textlink="">
      <xdr:nvSpPr>
        <xdr:cNvPr id="8" name="AutoShape 1" descr="NI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35</xdr:row>
      <xdr:rowOff>171450</xdr:rowOff>
    </xdr:from>
    <xdr:to>
      <xdr:col>1</xdr:col>
      <xdr:colOff>1105729</xdr:colOff>
      <xdr:row>35</xdr:row>
      <xdr:rowOff>171450</xdr:rowOff>
    </xdr:to>
    <xdr:sp macro="" textlink="">
      <xdr:nvSpPr>
        <xdr:cNvPr id="9" name="AutoShape 1" descr="NIC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0500" y="6972300"/>
          <a:ext cx="1858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647700</xdr:colOff>
      <xdr:row>34</xdr:row>
      <xdr:rowOff>28575</xdr:rowOff>
    </xdr:to>
    <xdr:sp macro="" textlink="">
      <xdr:nvSpPr>
        <xdr:cNvPr id="10" name="AutoShape 1" descr="NIC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6477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35</xdr:row>
      <xdr:rowOff>0</xdr:rowOff>
    </xdr:from>
    <xdr:to>
      <xdr:col>0</xdr:col>
      <xdr:colOff>647700</xdr:colOff>
      <xdr:row>35</xdr:row>
      <xdr:rowOff>28575</xdr:rowOff>
    </xdr:to>
    <xdr:sp macro="" textlink="">
      <xdr:nvSpPr>
        <xdr:cNvPr id="11" name="AutoShape 1" descr="NIC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6477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35</xdr:row>
      <xdr:rowOff>0</xdr:rowOff>
    </xdr:from>
    <xdr:to>
      <xdr:col>0</xdr:col>
      <xdr:colOff>647700</xdr:colOff>
      <xdr:row>35</xdr:row>
      <xdr:rowOff>28575</xdr:rowOff>
    </xdr:to>
    <xdr:sp macro="" textlink="">
      <xdr:nvSpPr>
        <xdr:cNvPr id="12" name="AutoShape 1" descr="NIC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6477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0</xdr:col>
      <xdr:colOff>190500</xdr:colOff>
      <xdr:row>35</xdr:row>
      <xdr:rowOff>171450</xdr:rowOff>
    </xdr:from>
    <xdr:to>
      <xdr:col>1</xdr:col>
      <xdr:colOff>933450</xdr:colOff>
      <xdr:row>35</xdr:row>
      <xdr:rowOff>171450</xdr:rowOff>
    </xdr:to>
    <xdr:sp macro="" textlink="">
      <xdr:nvSpPr>
        <xdr:cNvPr id="13" name="AutoShape 1" descr="NIC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0500" y="6972300"/>
          <a:ext cx="1685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647700" cy="28575"/>
    <xdr:sp macro="" textlink="">
      <xdr:nvSpPr>
        <xdr:cNvPr id="2" name="AutoShape 1" descr="NIC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05575"/>
          <a:ext cx="6286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647700" cy="28575"/>
    <xdr:sp macro="" textlink="">
      <xdr:nvSpPr>
        <xdr:cNvPr id="3" name="AutoShape 1" descr="NIC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696075"/>
          <a:ext cx="6286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647700" cy="28575"/>
    <xdr:sp macro="" textlink="">
      <xdr:nvSpPr>
        <xdr:cNvPr id="4" name="AutoShape 1" descr="NIC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696075"/>
          <a:ext cx="6286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190500</xdr:colOff>
      <xdr:row>34</xdr:row>
      <xdr:rowOff>171450</xdr:rowOff>
    </xdr:from>
    <xdr:ext cx="1847850" cy="0"/>
    <xdr:sp macro="" textlink="">
      <xdr:nvSpPr>
        <xdr:cNvPr id="5" name="AutoShape 1" descr="NIC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6867525"/>
          <a:ext cx="1209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32</xdr:row>
      <xdr:rowOff>0</xdr:rowOff>
    </xdr:from>
    <xdr:ext cx="647700" cy="28575"/>
    <xdr:sp macro="" textlink="">
      <xdr:nvSpPr>
        <xdr:cNvPr id="6" name="AutoShape 1" descr="NIC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9600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33</xdr:row>
      <xdr:rowOff>0</xdr:rowOff>
    </xdr:from>
    <xdr:ext cx="647700" cy="28575"/>
    <xdr:sp macro="" textlink="">
      <xdr:nvSpPr>
        <xdr:cNvPr id="7" name="AutoShape 1" descr="NIC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33</xdr:row>
      <xdr:rowOff>0</xdr:rowOff>
    </xdr:from>
    <xdr:ext cx="647700" cy="28575"/>
    <xdr:sp macro="" textlink="">
      <xdr:nvSpPr>
        <xdr:cNvPr id="8" name="AutoShape 1" descr="NIC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65184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190500</xdr:colOff>
      <xdr:row>33</xdr:row>
      <xdr:rowOff>171450</xdr:rowOff>
    </xdr:from>
    <xdr:ext cx="2019300" cy="0"/>
    <xdr:sp macro="" textlink="">
      <xdr:nvSpPr>
        <xdr:cNvPr id="9" name="AutoShape 1" descr="NIC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0500" y="6457950"/>
          <a:ext cx="1858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50</xdr:row>
      <xdr:rowOff>0</xdr:rowOff>
    </xdr:from>
    <xdr:ext cx="171450" cy="28575"/>
    <xdr:sp macro="" textlink="">
      <xdr:nvSpPr>
        <xdr:cNvPr id="10" name="AutoShape 1" descr="NIC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171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50</xdr:row>
      <xdr:rowOff>0</xdr:rowOff>
    </xdr:from>
    <xdr:ext cx="171450" cy="28575"/>
    <xdr:sp macro="" textlink="">
      <xdr:nvSpPr>
        <xdr:cNvPr id="11" name="AutoShape 1" descr="NIC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171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50</xdr:row>
      <xdr:rowOff>0</xdr:rowOff>
    </xdr:from>
    <xdr:ext cx="171450" cy="28575"/>
    <xdr:sp macro="" textlink="">
      <xdr:nvSpPr>
        <xdr:cNvPr id="12" name="AutoShape 1" descr="NIC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171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50</xdr:row>
      <xdr:rowOff>0</xdr:rowOff>
    </xdr:from>
    <xdr:ext cx="171450" cy="28575"/>
    <xdr:sp macro="" textlink="">
      <xdr:nvSpPr>
        <xdr:cNvPr id="13" name="AutoShape 1" descr="NIC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1714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1"/>
  <sheetViews>
    <sheetView tabSelected="1" topLeftCell="A58" workbookViewId="0"/>
  </sheetViews>
  <sheetFormatPr defaultColWidth="14.44140625" defaultRowHeight="15" customHeight="1"/>
  <cols>
    <col min="1" max="1" width="16.5546875" style="50" customWidth="1"/>
    <col min="2" max="2" width="38.6640625" style="50" customWidth="1"/>
    <col min="3" max="3" width="9.33203125" style="50" customWidth="1"/>
    <col min="4" max="4" width="7.88671875" style="50" customWidth="1"/>
    <col min="5" max="5" width="6.109375" style="50" customWidth="1"/>
    <col min="6" max="6" width="6.5546875" style="50" customWidth="1"/>
    <col min="7" max="7" width="6.44140625" style="50" customWidth="1"/>
    <col min="8" max="8" width="4.5546875" style="50" customWidth="1"/>
    <col min="9" max="9" width="8" style="50" customWidth="1"/>
    <col min="10" max="10" width="7.88671875" style="50" customWidth="1"/>
    <col min="11" max="11" width="7" style="50" customWidth="1"/>
    <col min="12" max="12" width="5.5546875" style="50" customWidth="1"/>
    <col min="13" max="13" width="7.33203125" style="50" customWidth="1"/>
    <col min="14" max="14" width="8" style="50" customWidth="1"/>
    <col min="15" max="15" width="7.109375" style="50" customWidth="1"/>
    <col min="16" max="16" width="7.6640625" style="50" customWidth="1"/>
    <col min="17" max="17" width="6.109375" style="50" customWidth="1"/>
    <col min="18" max="18" width="7.44140625" style="50" customWidth="1"/>
    <col min="19" max="19" width="7.88671875" style="50" customWidth="1"/>
    <col min="20" max="20" width="8.6640625" style="50" customWidth="1"/>
    <col min="21" max="21" width="9.5546875" style="50" customWidth="1"/>
    <col min="22" max="22" width="11.5546875" style="50" customWidth="1"/>
    <col min="23" max="23" width="7.5546875" style="50" customWidth="1"/>
    <col min="24" max="24" width="8.6640625" style="50" customWidth="1"/>
    <col min="25" max="25" width="15.44140625" style="50" customWidth="1"/>
    <col min="26" max="26" width="13.88671875" style="50" customWidth="1"/>
    <col min="27" max="33" width="8.6640625" style="50" customWidth="1"/>
    <col min="34" max="38" width="11.109375" style="50" customWidth="1"/>
    <col min="39" max="39" width="8.6640625" style="50" customWidth="1"/>
    <col min="40" max="16384" width="14.44140625" style="50"/>
  </cols>
  <sheetData>
    <row r="1" spans="1:39" s="152" customFormat="1" ht="46.2" customHeight="1">
      <c r="A1" s="152" t="s">
        <v>204</v>
      </c>
    </row>
    <row r="2" spans="1:39" ht="15.6">
      <c r="A2" s="107" t="s">
        <v>0</v>
      </c>
      <c r="B2" s="108" t="s">
        <v>1</v>
      </c>
      <c r="C2" s="111" t="s">
        <v>2</v>
      </c>
      <c r="D2" s="112" t="s">
        <v>3</v>
      </c>
      <c r="E2" s="113" t="s">
        <v>4</v>
      </c>
      <c r="F2" s="98" t="s">
        <v>5</v>
      </c>
      <c r="G2" s="99"/>
      <c r="H2" s="100"/>
      <c r="I2" s="91" t="s">
        <v>6</v>
      </c>
      <c r="J2" s="97" t="s">
        <v>7</v>
      </c>
      <c r="K2" s="117" t="s">
        <v>4</v>
      </c>
      <c r="L2" s="114" t="s">
        <v>8</v>
      </c>
      <c r="M2" s="114" t="s">
        <v>9</v>
      </c>
      <c r="N2" s="98" t="s">
        <v>10</v>
      </c>
      <c r="O2" s="99"/>
      <c r="P2" s="100"/>
      <c r="Q2" s="91" t="s">
        <v>11</v>
      </c>
      <c r="R2" s="94" t="s">
        <v>12</v>
      </c>
      <c r="S2" s="118" t="s">
        <v>13</v>
      </c>
      <c r="T2" s="99"/>
      <c r="U2" s="99"/>
      <c r="V2" s="99"/>
      <c r="W2" s="99"/>
      <c r="X2" s="100"/>
      <c r="Y2" s="119" t="s">
        <v>14</v>
      </c>
      <c r="Z2" s="120" t="s">
        <v>15</v>
      </c>
      <c r="AH2" s="115" t="s">
        <v>16</v>
      </c>
      <c r="AI2" s="99"/>
      <c r="AJ2" s="99"/>
      <c r="AK2" s="99"/>
      <c r="AL2" s="100"/>
    </row>
    <row r="3" spans="1:39" ht="15.6">
      <c r="A3" s="92"/>
      <c r="B3" s="109"/>
      <c r="C3" s="92"/>
      <c r="D3" s="92"/>
      <c r="E3" s="92"/>
      <c r="F3" s="101"/>
      <c r="G3" s="102"/>
      <c r="H3" s="103"/>
      <c r="I3" s="92"/>
      <c r="J3" s="95"/>
      <c r="K3" s="92"/>
      <c r="L3" s="92"/>
      <c r="M3" s="92"/>
      <c r="N3" s="101"/>
      <c r="O3" s="102"/>
      <c r="P3" s="103"/>
      <c r="Q3" s="92"/>
      <c r="R3" s="95"/>
      <c r="S3" s="101"/>
      <c r="T3" s="102"/>
      <c r="U3" s="102"/>
      <c r="V3" s="102"/>
      <c r="W3" s="102"/>
      <c r="X3" s="103"/>
      <c r="Y3" s="92"/>
      <c r="Z3" s="92"/>
      <c r="AH3" s="116"/>
      <c r="AI3" s="102"/>
      <c r="AJ3" s="102"/>
      <c r="AK3" s="102"/>
      <c r="AL3" s="103"/>
    </row>
    <row r="4" spans="1:39" ht="15.6">
      <c r="A4" s="92"/>
      <c r="B4" s="109"/>
      <c r="C4" s="92"/>
      <c r="D4" s="92"/>
      <c r="E4" s="92"/>
      <c r="F4" s="90" t="s">
        <v>2</v>
      </c>
      <c r="G4" s="90" t="s">
        <v>3</v>
      </c>
      <c r="H4" s="90" t="s">
        <v>4</v>
      </c>
      <c r="I4" s="92"/>
      <c r="J4" s="95"/>
      <c r="K4" s="92"/>
      <c r="L4" s="92"/>
      <c r="M4" s="92"/>
      <c r="N4" s="90" t="s">
        <v>4</v>
      </c>
      <c r="O4" s="90" t="s">
        <v>8</v>
      </c>
      <c r="P4" s="90" t="s">
        <v>9</v>
      </c>
      <c r="Q4" s="92"/>
      <c r="R4" s="95"/>
      <c r="S4" s="106" t="s">
        <v>17</v>
      </c>
      <c r="T4" s="106" t="s">
        <v>2</v>
      </c>
      <c r="U4" s="88" t="s">
        <v>3</v>
      </c>
      <c r="V4" s="90" t="s">
        <v>4</v>
      </c>
      <c r="W4" s="104" t="s">
        <v>8</v>
      </c>
      <c r="X4" s="105" t="s">
        <v>9</v>
      </c>
      <c r="Y4" s="92"/>
      <c r="Z4" s="92"/>
      <c r="AH4" s="106" t="s">
        <v>2</v>
      </c>
      <c r="AI4" s="88" t="s">
        <v>3</v>
      </c>
      <c r="AJ4" s="90" t="s">
        <v>4</v>
      </c>
      <c r="AK4" s="104" t="s">
        <v>8</v>
      </c>
      <c r="AL4" s="105" t="s">
        <v>9</v>
      </c>
    </row>
    <row r="5" spans="1:39" ht="15.6">
      <c r="A5" s="93"/>
      <c r="B5" s="110"/>
      <c r="C5" s="93"/>
      <c r="D5" s="93"/>
      <c r="E5" s="93"/>
      <c r="F5" s="89"/>
      <c r="G5" s="89"/>
      <c r="H5" s="89"/>
      <c r="I5" s="93"/>
      <c r="J5" s="95"/>
      <c r="K5" s="93"/>
      <c r="L5" s="93"/>
      <c r="M5" s="93"/>
      <c r="N5" s="89"/>
      <c r="O5" s="89"/>
      <c r="P5" s="89"/>
      <c r="Q5" s="93"/>
      <c r="R5" s="96"/>
      <c r="S5" s="89"/>
      <c r="T5" s="89"/>
      <c r="U5" s="89"/>
      <c r="V5" s="89"/>
      <c r="W5" s="89"/>
      <c r="X5" s="89"/>
      <c r="Y5" s="89"/>
      <c r="Z5" s="89"/>
      <c r="AA5" s="51"/>
      <c r="AB5" s="51"/>
      <c r="AC5" s="51"/>
      <c r="AD5" s="51"/>
      <c r="AE5" s="51"/>
      <c r="AF5" s="51"/>
      <c r="AG5" s="51"/>
      <c r="AH5" s="89"/>
      <c r="AI5" s="89"/>
      <c r="AJ5" s="89"/>
      <c r="AK5" s="89"/>
      <c r="AL5" s="89"/>
      <c r="AM5" s="51"/>
    </row>
    <row r="6" spans="1:39" ht="15.6">
      <c r="A6" s="44" t="s">
        <v>131</v>
      </c>
      <c r="B6" s="45" t="s">
        <v>132</v>
      </c>
      <c r="C6" s="44">
        <v>4</v>
      </c>
      <c r="D6" s="44">
        <v>4</v>
      </c>
      <c r="E6" s="44">
        <v>4</v>
      </c>
      <c r="F6" s="52">
        <v>2</v>
      </c>
      <c r="G6" s="52">
        <v>2</v>
      </c>
      <c r="H6" s="52">
        <v>1</v>
      </c>
      <c r="I6" s="44">
        <v>3</v>
      </c>
      <c r="J6" s="52">
        <f t="shared" ref="J6:J41" si="0">SUM(C6:I6)</f>
        <v>20</v>
      </c>
      <c r="K6" s="44">
        <v>2</v>
      </c>
      <c r="L6" s="44">
        <v>0</v>
      </c>
      <c r="M6" s="44">
        <v>0</v>
      </c>
      <c r="N6" s="52">
        <v>1</v>
      </c>
      <c r="O6" s="52">
        <v>2</v>
      </c>
      <c r="P6" s="52">
        <v>2</v>
      </c>
      <c r="Q6" s="44">
        <v>5</v>
      </c>
      <c r="R6" s="52">
        <f t="shared" ref="R6:R41" si="1">SUM(K6:Q6)</f>
        <v>12</v>
      </c>
      <c r="S6" s="52">
        <f t="shared" ref="S6:S41" si="2">IF(J6&gt;=R6,0.8,0.2)</f>
        <v>0.8</v>
      </c>
      <c r="T6" s="52">
        <f t="shared" ref="T6:T41" si="3">ROUND(IF(S6&gt;0.2,((C6*0.8)+(F6*0.8)+((I6/3)*0.8)),((C6*0.2)+(F6*0.2)+(I6/3)*0.2)),2)</f>
        <v>5.6</v>
      </c>
      <c r="U6" s="52">
        <f t="shared" ref="U6:U41" si="4">ROUND(IF(S6&gt;0.2,((D6*0.8)+(G6*0.8)+(J6/3*0.8)),((D6*0.2)+(G6*0.2)+(I6/3)*0.2)),2)</f>
        <v>10.130000000000001</v>
      </c>
      <c r="V6" s="52">
        <f t="shared" ref="V6:V41" si="5">ROUND(IF(S6&gt;0.2,(((E6*0.8)+(K6*0.2))+((H6*0.8)+(N6*0.2)+(((I6/3)*0.8)+((Q6/3)*0.2)))),((E6*0.2)+(K6*0.8)+(H6*0.2)+(N6*0.8)+(((I6/3)*0.2)+(Q6/3)*0.8))),2)</f>
        <v>5.73</v>
      </c>
      <c r="W6" s="52">
        <f t="shared" ref="W6:W41" si="6">ROUND(IF(S6&gt;0.2,(((L6*0.2)+(O6*0.2))+(Q6/3)*0.2),((L6*0.8)+(O6*0.8)+(Q6/3)*0.8)),2)</f>
        <v>0.73</v>
      </c>
      <c r="X6" s="52">
        <f t="shared" ref="X6:X41" si="7">ROUND(IF(S6&gt;0.2,(((M6*0.2)+(P6*0.2))+(Q6/3)*0.2),((M6*0.8)+(P6*0.8)+(Q6/3)*0.8)),2)</f>
        <v>0.73</v>
      </c>
      <c r="Y6" s="52">
        <f t="shared" ref="Y6:Y41" si="8">SUM(T6:X6)</f>
        <v>22.92</v>
      </c>
      <c r="Z6" s="52">
        <v>0</v>
      </c>
      <c r="AA6" s="54"/>
      <c r="AB6" s="54"/>
      <c r="AC6" s="54"/>
      <c r="AD6" s="54"/>
      <c r="AE6" s="54"/>
      <c r="AF6" s="54"/>
      <c r="AG6" s="54"/>
      <c r="AH6" s="52">
        <f t="shared" ref="AH6:AH41" si="9">ROUND((($C$48*S6)+($F$48*S6)+(10/3)*S6),2)</f>
        <v>8.27</v>
      </c>
      <c r="AI6" s="52">
        <f t="shared" ref="AI6:AI41" si="10">ROUND((($D$48*S6)+($G$48*S6)+(10/3)*S6),2)</f>
        <v>8.27</v>
      </c>
      <c r="AJ6" s="52">
        <f t="shared" ref="AJ6:AJ41" si="11">ROUND(SUM((($E$48*S6)+($H$48*S6)+((10/3)*S6))+(((1-S6)*$K$48)+($N$48*(1-S6))+((10/3)*(1-S6)))),2)</f>
        <v>9.33</v>
      </c>
      <c r="AK6" s="52">
        <f t="shared" ref="AK6:AK41" si="12">ROUND((($L$48*(1-S6))+($O$48*(1-S6))+(10/3)*(1-S6)),2)</f>
        <v>2.0699999999999998</v>
      </c>
      <c r="AL6" s="52">
        <f t="array" ref="AL6">ROUND((($M$48*(1-S6))+($P$48*(1-S6))+(10/3)*(1-S6)),2)</f>
        <v>2.0699999999999998</v>
      </c>
      <c r="AM6" s="54">
        <f t="shared" ref="AM6:AM41" si="13">SUM(AH6:AL6)</f>
        <v>30.009999999999998</v>
      </c>
    </row>
    <row r="7" spans="1:39" ht="15.6">
      <c r="A7" s="44" t="s">
        <v>133</v>
      </c>
      <c r="B7" s="45" t="s">
        <v>134</v>
      </c>
      <c r="C7" s="44">
        <v>5</v>
      </c>
      <c r="D7" s="44">
        <v>4</v>
      </c>
      <c r="E7" s="44">
        <v>4</v>
      </c>
      <c r="F7" s="52">
        <v>2</v>
      </c>
      <c r="G7" s="52">
        <v>2</v>
      </c>
      <c r="H7" s="52">
        <v>1</v>
      </c>
      <c r="I7" s="44">
        <v>0</v>
      </c>
      <c r="J7" s="52">
        <f t="shared" si="0"/>
        <v>18</v>
      </c>
      <c r="K7" s="44">
        <v>0</v>
      </c>
      <c r="L7" s="44">
        <v>3</v>
      </c>
      <c r="M7" s="44">
        <v>0</v>
      </c>
      <c r="N7" s="52">
        <v>1</v>
      </c>
      <c r="O7" s="52">
        <v>2</v>
      </c>
      <c r="P7" s="52">
        <v>2</v>
      </c>
      <c r="Q7" s="44">
        <v>4</v>
      </c>
      <c r="R7" s="52">
        <f t="shared" si="1"/>
        <v>12</v>
      </c>
      <c r="S7" s="52">
        <f t="shared" si="2"/>
        <v>0.8</v>
      </c>
      <c r="T7" s="52">
        <f t="shared" si="3"/>
        <v>5.6</v>
      </c>
      <c r="U7" s="52">
        <f t="shared" si="4"/>
        <v>9.6</v>
      </c>
      <c r="V7" s="52">
        <f t="shared" si="5"/>
        <v>4.47</v>
      </c>
      <c r="W7" s="52">
        <f t="shared" si="6"/>
        <v>1.27</v>
      </c>
      <c r="X7" s="52">
        <f t="shared" si="7"/>
        <v>0.67</v>
      </c>
      <c r="Y7" s="52">
        <f t="shared" si="8"/>
        <v>21.61</v>
      </c>
      <c r="Z7" s="52">
        <v>6</v>
      </c>
      <c r="AA7" s="54"/>
      <c r="AB7" s="54"/>
      <c r="AC7" s="54"/>
      <c r="AD7" s="54"/>
      <c r="AE7" s="54"/>
      <c r="AF7" s="54"/>
      <c r="AG7" s="54"/>
      <c r="AH7" s="52">
        <f t="shared" si="9"/>
        <v>8.27</v>
      </c>
      <c r="AI7" s="52">
        <f t="shared" si="10"/>
        <v>8.27</v>
      </c>
      <c r="AJ7" s="52">
        <f t="shared" si="11"/>
        <v>9.33</v>
      </c>
      <c r="AK7" s="52">
        <f t="shared" si="12"/>
        <v>2.0699999999999998</v>
      </c>
      <c r="AL7" s="52">
        <f t="array" ref="AL7">ROUND((($M$48*(1-S7))+($P$48*(1-S7))+(10/3)*(1-S7)),2)</f>
        <v>2.0699999999999998</v>
      </c>
      <c r="AM7" s="54">
        <f t="shared" si="13"/>
        <v>30.009999999999998</v>
      </c>
    </row>
    <row r="8" spans="1:39" ht="15.6">
      <c r="A8" s="44" t="s">
        <v>135</v>
      </c>
      <c r="B8" s="45" t="s">
        <v>136</v>
      </c>
      <c r="C8" s="44">
        <v>4</v>
      </c>
      <c r="D8" s="44">
        <v>5</v>
      </c>
      <c r="E8" s="44">
        <v>4</v>
      </c>
      <c r="F8" s="52">
        <v>2</v>
      </c>
      <c r="G8" s="52">
        <v>2</v>
      </c>
      <c r="H8" s="52">
        <v>1</v>
      </c>
      <c r="I8" s="44">
        <v>0</v>
      </c>
      <c r="J8" s="52">
        <f t="shared" si="0"/>
        <v>18</v>
      </c>
      <c r="K8" s="44">
        <v>0</v>
      </c>
      <c r="L8" s="44">
        <v>0</v>
      </c>
      <c r="M8" s="44">
        <v>4</v>
      </c>
      <c r="N8" s="52">
        <v>1</v>
      </c>
      <c r="O8" s="52">
        <v>2</v>
      </c>
      <c r="P8" s="52">
        <v>2</v>
      </c>
      <c r="Q8" s="44">
        <v>3</v>
      </c>
      <c r="R8" s="52">
        <f t="shared" si="1"/>
        <v>12</v>
      </c>
      <c r="S8" s="52">
        <f t="shared" si="2"/>
        <v>0.8</v>
      </c>
      <c r="T8" s="52">
        <f t="shared" si="3"/>
        <v>4.8</v>
      </c>
      <c r="U8" s="52">
        <f t="shared" si="4"/>
        <v>10.4</v>
      </c>
      <c r="V8" s="52">
        <f t="shared" si="5"/>
        <v>4.4000000000000004</v>
      </c>
      <c r="W8" s="52">
        <f t="shared" si="6"/>
        <v>0.6</v>
      </c>
      <c r="X8" s="52">
        <f t="shared" si="7"/>
        <v>1.4</v>
      </c>
      <c r="Y8" s="52">
        <f t="shared" si="8"/>
        <v>21.6</v>
      </c>
      <c r="Z8" s="52">
        <v>5</v>
      </c>
      <c r="AA8" s="54"/>
      <c r="AB8" s="54"/>
      <c r="AC8" s="54"/>
      <c r="AD8" s="54"/>
      <c r="AE8" s="54"/>
      <c r="AF8" s="54"/>
      <c r="AG8" s="54"/>
      <c r="AH8" s="52">
        <f t="shared" si="9"/>
        <v>8.27</v>
      </c>
      <c r="AI8" s="52">
        <f t="shared" si="10"/>
        <v>8.27</v>
      </c>
      <c r="AJ8" s="52">
        <f t="shared" si="11"/>
        <v>9.33</v>
      </c>
      <c r="AK8" s="52">
        <f t="shared" si="12"/>
        <v>2.0699999999999998</v>
      </c>
      <c r="AL8" s="52">
        <f t="array" ref="AL8">ROUND((($M$48*(1-S8))+($P$48*(1-S8))+(10/3)*(1-S8)),2)</f>
        <v>2.0699999999999998</v>
      </c>
      <c r="AM8" s="54">
        <f t="shared" si="13"/>
        <v>30.009999999999998</v>
      </c>
    </row>
    <row r="9" spans="1:39" ht="15.6">
      <c r="A9" s="44" t="s">
        <v>137</v>
      </c>
      <c r="B9" s="45" t="s">
        <v>138</v>
      </c>
      <c r="C9" s="44">
        <v>4</v>
      </c>
      <c r="D9" s="44">
        <v>4</v>
      </c>
      <c r="E9" s="44">
        <v>5</v>
      </c>
      <c r="F9" s="52">
        <v>2</v>
      </c>
      <c r="G9" s="52">
        <v>2</v>
      </c>
      <c r="H9" s="52">
        <v>1</v>
      </c>
      <c r="I9" s="44">
        <v>1</v>
      </c>
      <c r="J9" s="52">
        <f t="shared" si="0"/>
        <v>19</v>
      </c>
      <c r="K9" s="44">
        <v>1</v>
      </c>
      <c r="L9" s="44">
        <v>1</v>
      </c>
      <c r="M9" s="44">
        <v>1</v>
      </c>
      <c r="N9" s="52">
        <v>1</v>
      </c>
      <c r="O9" s="52">
        <v>2</v>
      </c>
      <c r="P9" s="52">
        <v>2</v>
      </c>
      <c r="Q9" s="44">
        <v>3</v>
      </c>
      <c r="R9" s="52">
        <f t="shared" si="1"/>
        <v>11</v>
      </c>
      <c r="S9" s="52">
        <f t="shared" si="2"/>
        <v>0.8</v>
      </c>
      <c r="T9" s="52">
        <f t="shared" si="3"/>
        <v>5.07</v>
      </c>
      <c r="U9" s="52">
        <f t="shared" si="4"/>
        <v>9.8699999999999992</v>
      </c>
      <c r="V9" s="52">
        <f t="shared" si="5"/>
        <v>5.67</v>
      </c>
      <c r="W9" s="52">
        <f t="shared" si="6"/>
        <v>0.8</v>
      </c>
      <c r="X9" s="52">
        <f t="shared" si="7"/>
        <v>0.8</v>
      </c>
      <c r="Y9" s="52">
        <f t="shared" si="8"/>
        <v>22.21</v>
      </c>
      <c r="Z9" s="52">
        <v>5</v>
      </c>
      <c r="AA9" s="54"/>
      <c r="AB9" s="54"/>
      <c r="AC9" s="54"/>
      <c r="AD9" s="54"/>
      <c r="AE9" s="54"/>
      <c r="AF9" s="54"/>
      <c r="AG9" s="54"/>
      <c r="AH9" s="52">
        <f t="shared" si="9"/>
        <v>8.27</v>
      </c>
      <c r="AI9" s="52">
        <f t="shared" si="10"/>
        <v>8.27</v>
      </c>
      <c r="AJ9" s="52">
        <f t="shared" si="11"/>
        <v>9.33</v>
      </c>
      <c r="AK9" s="52">
        <f t="shared" si="12"/>
        <v>2.0699999999999998</v>
      </c>
      <c r="AL9" s="52">
        <f t="array" ref="AL9">ROUND((($M$48*(1-S9))+($P$48*(1-S9))+(10/3)*(1-S9)),2)</f>
        <v>2.0699999999999998</v>
      </c>
      <c r="AM9" s="54">
        <f t="shared" si="13"/>
        <v>30.009999999999998</v>
      </c>
    </row>
    <row r="10" spans="1:39" ht="15.6">
      <c r="A10" s="44" t="s">
        <v>139</v>
      </c>
      <c r="B10" s="45" t="s">
        <v>140</v>
      </c>
      <c r="C10" s="44">
        <v>4</v>
      </c>
      <c r="D10" s="44">
        <v>5</v>
      </c>
      <c r="E10" s="44">
        <v>3</v>
      </c>
      <c r="F10" s="52">
        <v>2</v>
      </c>
      <c r="G10" s="52">
        <v>2</v>
      </c>
      <c r="H10" s="52">
        <v>1</v>
      </c>
      <c r="I10" s="44">
        <v>5</v>
      </c>
      <c r="J10" s="52">
        <f t="shared" si="0"/>
        <v>22</v>
      </c>
      <c r="K10" s="44">
        <v>2</v>
      </c>
      <c r="L10" s="44">
        <v>2</v>
      </c>
      <c r="M10" s="44">
        <v>1</v>
      </c>
      <c r="N10" s="52">
        <v>1</v>
      </c>
      <c r="O10" s="52">
        <v>2</v>
      </c>
      <c r="P10" s="52">
        <v>2</v>
      </c>
      <c r="Q10" s="44">
        <v>2</v>
      </c>
      <c r="R10" s="52">
        <f t="shared" si="1"/>
        <v>12</v>
      </c>
      <c r="S10" s="52">
        <f t="shared" si="2"/>
        <v>0.8</v>
      </c>
      <c r="T10" s="52">
        <f t="shared" si="3"/>
        <v>6.13</v>
      </c>
      <c r="U10" s="52">
        <f t="shared" si="4"/>
        <v>11.47</v>
      </c>
      <c r="V10" s="52">
        <f t="shared" si="5"/>
        <v>5.27</v>
      </c>
      <c r="W10" s="52">
        <f t="shared" si="6"/>
        <v>0.93</v>
      </c>
      <c r="X10" s="52">
        <f t="shared" si="7"/>
        <v>0.73</v>
      </c>
      <c r="Y10" s="52">
        <f t="shared" si="8"/>
        <v>24.53</v>
      </c>
      <c r="Z10" s="52">
        <v>5</v>
      </c>
      <c r="AA10" s="54"/>
      <c r="AB10" s="54"/>
      <c r="AC10" s="54"/>
      <c r="AD10" s="54"/>
      <c r="AE10" s="54"/>
      <c r="AF10" s="54"/>
      <c r="AG10" s="54"/>
      <c r="AH10" s="52">
        <f t="shared" si="9"/>
        <v>8.27</v>
      </c>
      <c r="AI10" s="52">
        <f t="shared" si="10"/>
        <v>8.27</v>
      </c>
      <c r="AJ10" s="52">
        <f t="shared" si="11"/>
        <v>9.33</v>
      </c>
      <c r="AK10" s="52">
        <f t="shared" si="12"/>
        <v>2.0699999999999998</v>
      </c>
      <c r="AL10" s="52">
        <f t="array" ref="AL10">ROUND((($M$48*(1-S10))+($P$48*(1-S10))+(10/3)*(1-S10)),2)</f>
        <v>2.0699999999999998</v>
      </c>
      <c r="AM10" s="54">
        <f t="shared" si="13"/>
        <v>30.009999999999998</v>
      </c>
    </row>
    <row r="11" spans="1:39" ht="15.6">
      <c r="A11" s="44" t="s">
        <v>141</v>
      </c>
      <c r="B11" s="45" t="s">
        <v>142</v>
      </c>
      <c r="C11" s="44">
        <v>5</v>
      </c>
      <c r="D11" s="44">
        <v>4</v>
      </c>
      <c r="E11" s="44">
        <v>4</v>
      </c>
      <c r="F11" s="52">
        <v>2</v>
      </c>
      <c r="G11" s="52">
        <v>2</v>
      </c>
      <c r="H11" s="52">
        <v>1</v>
      </c>
      <c r="I11" s="44">
        <v>3</v>
      </c>
      <c r="J11" s="52">
        <f t="shared" si="0"/>
        <v>21</v>
      </c>
      <c r="K11" s="44">
        <v>0</v>
      </c>
      <c r="L11" s="44">
        <v>0</v>
      </c>
      <c r="M11" s="44">
        <v>1</v>
      </c>
      <c r="N11" s="52">
        <v>1</v>
      </c>
      <c r="O11" s="52">
        <v>2</v>
      </c>
      <c r="P11" s="52">
        <v>2</v>
      </c>
      <c r="Q11" s="44">
        <v>3</v>
      </c>
      <c r="R11" s="52">
        <f t="shared" si="1"/>
        <v>9</v>
      </c>
      <c r="S11" s="52">
        <f t="shared" si="2"/>
        <v>0.8</v>
      </c>
      <c r="T11" s="52">
        <f t="shared" si="3"/>
        <v>6.4</v>
      </c>
      <c r="U11" s="52">
        <f t="shared" si="4"/>
        <v>10.4</v>
      </c>
      <c r="V11" s="52">
        <f t="shared" si="5"/>
        <v>5.2</v>
      </c>
      <c r="W11" s="52">
        <f t="shared" si="6"/>
        <v>0.6</v>
      </c>
      <c r="X11" s="52">
        <f t="shared" si="7"/>
        <v>0.8</v>
      </c>
      <c r="Y11" s="52">
        <f t="shared" si="8"/>
        <v>23.400000000000002</v>
      </c>
      <c r="Z11" s="52">
        <v>5</v>
      </c>
      <c r="AA11" s="54"/>
      <c r="AB11" s="54"/>
      <c r="AC11" s="54"/>
      <c r="AD11" s="54"/>
      <c r="AE11" s="54"/>
      <c r="AF11" s="54"/>
      <c r="AG11" s="54"/>
      <c r="AH11" s="52">
        <f t="shared" si="9"/>
        <v>8.27</v>
      </c>
      <c r="AI11" s="52">
        <f t="shared" si="10"/>
        <v>8.27</v>
      </c>
      <c r="AJ11" s="52">
        <f t="shared" si="11"/>
        <v>9.33</v>
      </c>
      <c r="AK11" s="52">
        <f t="shared" si="12"/>
        <v>2.0699999999999998</v>
      </c>
      <c r="AL11" s="52">
        <f t="array" ref="AL11">ROUND((($M$48*(1-S11))+($P$48*(1-S11))+(10/3)*(1-S11)),2)</f>
        <v>2.0699999999999998</v>
      </c>
      <c r="AM11" s="54">
        <f t="shared" si="13"/>
        <v>30.009999999999998</v>
      </c>
    </row>
    <row r="12" spans="1:39" ht="15.6">
      <c r="A12" s="44" t="s">
        <v>143</v>
      </c>
      <c r="B12" s="45" t="s">
        <v>144</v>
      </c>
      <c r="C12" s="44">
        <v>5</v>
      </c>
      <c r="D12" s="44">
        <v>3</v>
      </c>
      <c r="E12" s="44">
        <v>4</v>
      </c>
      <c r="F12" s="52">
        <v>2</v>
      </c>
      <c r="G12" s="52">
        <v>2</v>
      </c>
      <c r="H12" s="52">
        <v>1</v>
      </c>
      <c r="I12" s="44">
        <v>3</v>
      </c>
      <c r="J12" s="52">
        <f t="shared" si="0"/>
        <v>20</v>
      </c>
      <c r="K12" s="44">
        <v>1</v>
      </c>
      <c r="L12" s="44">
        <v>1</v>
      </c>
      <c r="M12" s="44">
        <v>1</v>
      </c>
      <c r="N12" s="52">
        <v>1</v>
      </c>
      <c r="O12" s="52">
        <v>2</v>
      </c>
      <c r="P12" s="52">
        <v>2</v>
      </c>
      <c r="Q12" s="44">
        <v>2</v>
      </c>
      <c r="R12" s="52">
        <f t="shared" si="1"/>
        <v>10</v>
      </c>
      <c r="S12" s="52">
        <f t="shared" si="2"/>
        <v>0.8</v>
      </c>
      <c r="T12" s="52">
        <f t="shared" si="3"/>
        <v>6.4</v>
      </c>
      <c r="U12" s="52">
        <f t="shared" si="4"/>
        <v>9.33</v>
      </c>
      <c r="V12" s="52">
        <f t="shared" si="5"/>
        <v>5.33</v>
      </c>
      <c r="W12" s="52">
        <f t="shared" si="6"/>
        <v>0.73</v>
      </c>
      <c r="X12" s="52">
        <f t="shared" si="7"/>
        <v>0.73</v>
      </c>
      <c r="Y12" s="52">
        <f t="shared" si="8"/>
        <v>22.520000000000003</v>
      </c>
      <c r="Z12" s="52">
        <v>5</v>
      </c>
      <c r="AA12" s="54"/>
      <c r="AB12" s="54"/>
      <c r="AC12" s="54"/>
      <c r="AD12" s="54"/>
      <c r="AE12" s="54"/>
      <c r="AF12" s="54"/>
      <c r="AG12" s="54"/>
      <c r="AH12" s="52">
        <f t="shared" si="9"/>
        <v>8.27</v>
      </c>
      <c r="AI12" s="52">
        <f t="shared" si="10"/>
        <v>8.27</v>
      </c>
      <c r="AJ12" s="52">
        <f t="shared" si="11"/>
        <v>9.33</v>
      </c>
      <c r="AK12" s="52">
        <f t="shared" si="12"/>
        <v>2.0699999999999998</v>
      </c>
      <c r="AL12" s="52">
        <f t="array" ref="AL12">ROUND((($M$48*(1-S12))+($P$48*(1-S12))+(10/3)*(1-S12)),2)</f>
        <v>2.0699999999999998</v>
      </c>
      <c r="AM12" s="54">
        <f t="shared" si="13"/>
        <v>30.009999999999998</v>
      </c>
    </row>
    <row r="13" spans="1:39" ht="15.6">
      <c r="A13" s="44" t="s">
        <v>145</v>
      </c>
      <c r="B13" s="45" t="s">
        <v>146</v>
      </c>
      <c r="C13" s="44">
        <v>4</v>
      </c>
      <c r="D13" s="44">
        <v>4</v>
      </c>
      <c r="E13" s="44">
        <v>4</v>
      </c>
      <c r="F13" s="52">
        <v>2</v>
      </c>
      <c r="G13" s="52">
        <v>2</v>
      </c>
      <c r="H13" s="52">
        <v>1</v>
      </c>
      <c r="I13" s="44">
        <v>3</v>
      </c>
      <c r="J13" s="52">
        <f t="shared" si="0"/>
        <v>20</v>
      </c>
      <c r="K13" s="44">
        <v>0</v>
      </c>
      <c r="L13" s="44">
        <v>2</v>
      </c>
      <c r="M13" s="44">
        <v>0</v>
      </c>
      <c r="N13" s="52">
        <v>1</v>
      </c>
      <c r="O13" s="52">
        <v>2</v>
      </c>
      <c r="P13" s="52">
        <v>2</v>
      </c>
      <c r="Q13" s="44">
        <v>5</v>
      </c>
      <c r="R13" s="52">
        <f t="shared" si="1"/>
        <v>12</v>
      </c>
      <c r="S13" s="52">
        <f t="shared" si="2"/>
        <v>0.8</v>
      </c>
      <c r="T13" s="52">
        <f t="shared" si="3"/>
        <v>5.6</v>
      </c>
      <c r="U13" s="52">
        <f t="shared" si="4"/>
        <v>10.130000000000001</v>
      </c>
      <c r="V13" s="52">
        <f t="shared" si="5"/>
        <v>5.33</v>
      </c>
      <c r="W13" s="52">
        <f t="shared" si="6"/>
        <v>1.1299999999999999</v>
      </c>
      <c r="X13" s="52">
        <f t="shared" si="7"/>
        <v>0.73</v>
      </c>
      <c r="Y13" s="52">
        <f t="shared" si="8"/>
        <v>22.92</v>
      </c>
      <c r="Z13" s="52">
        <v>0</v>
      </c>
      <c r="AA13" s="54"/>
      <c r="AB13" s="54"/>
      <c r="AC13" s="54"/>
      <c r="AD13" s="54"/>
      <c r="AE13" s="54"/>
      <c r="AF13" s="54"/>
      <c r="AG13" s="54"/>
      <c r="AH13" s="52">
        <f t="shared" si="9"/>
        <v>8.27</v>
      </c>
      <c r="AI13" s="52">
        <f t="shared" si="10"/>
        <v>8.27</v>
      </c>
      <c r="AJ13" s="52">
        <f t="shared" si="11"/>
        <v>9.33</v>
      </c>
      <c r="AK13" s="52">
        <f t="shared" si="12"/>
        <v>2.0699999999999998</v>
      </c>
      <c r="AL13" s="52">
        <f t="array" ref="AL13">ROUND((($M$48*(1-S13))+($P$48*(1-S13))+(10/3)*(1-S13)),2)</f>
        <v>2.0699999999999998</v>
      </c>
      <c r="AM13" s="54">
        <f t="shared" si="13"/>
        <v>30.009999999999998</v>
      </c>
    </row>
    <row r="14" spans="1:39" ht="15.6">
      <c r="A14" s="44" t="s">
        <v>147</v>
      </c>
      <c r="B14" s="45" t="s">
        <v>148</v>
      </c>
      <c r="C14" s="44">
        <v>4</v>
      </c>
      <c r="D14" s="44">
        <v>5</v>
      </c>
      <c r="E14" s="44">
        <v>3</v>
      </c>
      <c r="F14" s="52">
        <v>2</v>
      </c>
      <c r="G14" s="52">
        <v>2</v>
      </c>
      <c r="H14" s="52">
        <v>1</v>
      </c>
      <c r="I14" s="44">
        <v>3</v>
      </c>
      <c r="J14" s="52">
        <f t="shared" si="0"/>
        <v>20</v>
      </c>
      <c r="K14" s="44">
        <v>2</v>
      </c>
      <c r="L14" s="44">
        <v>0</v>
      </c>
      <c r="M14" s="44">
        <v>0</v>
      </c>
      <c r="N14" s="52">
        <v>1</v>
      </c>
      <c r="O14" s="52">
        <v>2</v>
      </c>
      <c r="P14" s="52">
        <v>2</v>
      </c>
      <c r="Q14" s="44">
        <v>2</v>
      </c>
      <c r="R14" s="52">
        <f t="shared" si="1"/>
        <v>9</v>
      </c>
      <c r="S14" s="52">
        <f t="shared" si="2"/>
        <v>0.8</v>
      </c>
      <c r="T14" s="52">
        <f t="shared" si="3"/>
        <v>5.6</v>
      </c>
      <c r="U14" s="52">
        <f t="shared" si="4"/>
        <v>10.93</v>
      </c>
      <c r="V14" s="52">
        <f t="shared" si="5"/>
        <v>4.7300000000000004</v>
      </c>
      <c r="W14" s="52">
        <f t="shared" si="6"/>
        <v>0.53</v>
      </c>
      <c r="X14" s="52">
        <f t="shared" si="7"/>
        <v>0.53</v>
      </c>
      <c r="Y14" s="52">
        <f t="shared" si="8"/>
        <v>22.320000000000004</v>
      </c>
      <c r="Z14" s="52">
        <v>6</v>
      </c>
      <c r="AA14" s="54"/>
      <c r="AB14" s="54"/>
      <c r="AC14" s="54"/>
      <c r="AD14" s="54"/>
      <c r="AE14" s="54"/>
      <c r="AF14" s="54"/>
      <c r="AG14" s="54"/>
      <c r="AH14" s="52">
        <f t="shared" si="9"/>
        <v>8.27</v>
      </c>
      <c r="AI14" s="52">
        <f t="shared" si="10"/>
        <v>8.27</v>
      </c>
      <c r="AJ14" s="52">
        <f t="shared" si="11"/>
        <v>9.33</v>
      </c>
      <c r="AK14" s="52">
        <f t="shared" si="12"/>
        <v>2.0699999999999998</v>
      </c>
      <c r="AL14" s="52">
        <f t="array" ref="AL14">ROUND((($M$48*(1-S14))+($P$48*(1-S14))+(10/3)*(1-S14)),2)</f>
        <v>2.0699999999999998</v>
      </c>
      <c r="AM14" s="54">
        <f t="shared" si="13"/>
        <v>30.009999999999998</v>
      </c>
    </row>
    <row r="15" spans="1:39" ht="15.6">
      <c r="A15" s="44" t="s">
        <v>149</v>
      </c>
      <c r="B15" s="45" t="s">
        <v>150</v>
      </c>
      <c r="C15" s="44">
        <v>5</v>
      </c>
      <c r="D15" s="44">
        <v>5</v>
      </c>
      <c r="E15" s="44">
        <v>4</v>
      </c>
      <c r="F15" s="52">
        <v>2</v>
      </c>
      <c r="G15" s="52">
        <v>2</v>
      </c>
      <c r="H15" s="52">
        <v>1</v>
      </c>
      <c r="I15" s="44">
        <v>5</v>
      </c>
      <c r="J15" s="52">
        <f t="shared" si="0"/>
        <v>24</v>
      </c>
      <c r="K15" s="44">
        <v>1</v>
      </c>
      <c r="L15" s="44">
        <v>1</v>
      </c>
      <c r="M15" s="44">
        <v>0</v>
      </c>
      <c r="N15" s="52">
        <v>1</v>
      </c>
      <c r="O15" s="52">
        <v>2</v>
      </c>
      <c r="P15" s="52">
        <v>2</v>
      </c>
      <c r="Q15" s="44">
        <v>3</v>
      </c>
      <c r="R15" s="52">
        <f t="shared" si="1"/>
        <v>10</v>
      </c>
      <c r="S15" s="52">
        <f t="shared" si="2"/>
        <v>0.8</v>
      </c>
      <c r="T15" s="52">
        <f t="shared" si="3"/>
        <v>6.93</v>
      </c>
      <c r="U15" s="52">
        <f t="shared" si="4"/>
        <v>12</v>
      </c>
      <c r="V15" s="52">
        <f t="shared" si="5"/>
        <v>5.93</v>
      </c>
      <c r="W15" s="52">
        <f t="shared" si="6"/>
        <v>0.8</v>
      </c>
      <c r="X15" s="52">
        <f t="shared" si="7"/>
        <v>0.6</v>
      </c>
      <c r="Y15" s="52">
        <f t="shared" si="8"/>
        <v>26.26</v>
      </c>
      <c r="Z15" s="52">
        <v>7</v>
      </c>
      <c r="AA15" s="54"/>
      <c r="AB15" s="54"/>
      <c r="AC15" s="54"/>
      <c r="AD15" s="54"/>
      <c r="AE15" s="54"/>
      <c r="AF15" s="54"/>
      <c r="AG15" s="54"/>
      <c r="AH15" s="52">
        <f t="shared" si="9"/>
        <v>8.27</v>
      </c>
      <c r="AI15" s="52">
        <f t="shared" si="10"/>
        <v>8.27</v>
      </c>
      <c r="AJ15" s="52">
        <f t="shared" si="11"/>
        <v>9.33</v>
      </c>
      <c r="AK15" s="52">
        <f t="shared" si="12"/>
        <v>2.0699999999999998</v>
      </c>
      <c r="AL15" s="52">
        <f t="array" ref="AL15">ROUND((($M$48*(1-S15))+($P$48*(1-S15))+(10/3)*(1-S15)),2)</f>
        <v>2.0699999999999998</v>
      </c>
      <c r="AM15" s="54">
        <f t="shared" si="13"/>
        <v>30.009999999999998</v>
      </c>
    </row>
    <row r="16" spans="1:39" ht="15.6">
      <c r="A16" s="44" t="s">
        <v>151</v>
      </c>
      <c r="B16" s="45" t="s">
        <v>152</v>
      </c>
      <c r="C16" s="44">
        <v>4</v>
      </c>
      <c r="D16" s="44">
        <v>4</v>
      </c>
      <c r="E16" s="44">
        <v>4</v>
      </c>
      <c r="F16" s="52">
        <v>2</v>
      </c>
      <c r="G16" s="52">
        <v>2</v>
      </c>
      <c r="H16" s="52">
        <v>1</v>
      </c>
      <c r="I16" s="44">
        <v>2</v>
      </c>
      <c r="J16" s="52">
        <f t="shared" si="0"/>
        <v>19</v>
      </c>
      <c r="K16" s="44">
        <v>1</v>
      </c>
      <c r="L16" s="44">
        <v>1</v>
      </c>
      <c r="M16" s="44">
        <v>0</v>
      </c>
      <c r="N16" s="52">
        <v>1</v>
      </c>
      <c r="O16" s="52">
        <v>2</v>
      </c>
      <c r="P16" s="52">
        <v>2</v>
      </c>
      <c r="Q16" s="44">
        <v>4</v>
      </c>
      <c r="R16" s="52">
        <f t="shared" si="1"/>
        <v>11</v>
      </c>
      <c r="S16" s="52">
        <f t="shared" si="2"/>
        <v>0.8</v>
      </c>
      <c r="T16" s="52">
        <f t="shared" si="3"/>
        <v>5.33</v>
      </c>
      <c r="U16" s="52">
        <f t="shared" si="4"/>
        <v>9.8699999999999992</v>
      </c>
      <c r="V16" s="52">
        <f t="shared" si="5"/>
        <v>5.2</v>
      </c>
      <c r="W16" s="52">
        <f t="shared" si="6"/>
        <v>0.87</v>
      </c>
      <c r="X16" s="52">
        <f t="shared" si="7"/>
        <v>0.67</v>
      </c>
      <c r="Y16" s="52">
        <f t="shared" si="8"/>
        <v>21.94</v>
      </c>
      <c r="Z16" s="52">
        <v>6</v>
      </c>
      <c r="AA16" s="54"/>
      <c r="AB16" s="54"/>
      <c r="AC16" s="54"/>
      <c r="AD16" s="54"/>
      <c r="AE16" s="54"/>
      <c r="AF16" s="54"/>
      <c r="AG16" s="54"/>
      <c r="AH16" s="52">
        <f t="shared" si="9"/>
        <v>8.27</v>
      </c>
      <c r="AI16" s="52">
        <f t="shared" si="10"/>
        <v>8.27</v>
      </c>
      <c r="AJ16" s="52">
        <f t="shared" si="11"/>
        <v>9.33</v>
      </c>
      <c r="AK16" s="52">
        <f t="shared" si="12"/>
        <v>2.0699999999999998</v>
      </c>
      <c r="AL16" s="52">
        <f t="array" ref="AL16">ROUND((($M$48*(1-S16))+($P$48*(1-S16))+(10/3)*(1-S16)),2)</f>
        <v>2.0699999999999998</v>
      </c>
      <c r="AM16" s="54">
        <f t="shared" si="13"/>
        <v>30.009999999999998</v>
      </c>
    </row>
    <row r="17" spans="1:39" ht="15.6">
      <c r="A17" s="44" t="s">
        <v>153</v>
      </c>
      <c r="B17" s="45" t="s">
        <v>154</v>
      </c>
      <c r="C17" s="44">
        <v>5</v>
      </c>
      <c r="D17" s="44">
        <v>4</v>
      </c>
      <c r="E17" s="44">
        <v>4</v>
      </c>
      <c r="F17" s="52">
        <v>2</v>
      </c>
      <c r="G17" s="52">
        <v>2</v>
      </c>
      <c r="H17" s="52">
        <v>1</v>
      </c>
      <c r="I17" s="44">
        <v>3</v>
      </c>
      <c r="J17" s="52">
        <f t="shared" si="0"/>
        <v>21</v>
      </c>
      <c r="K17" s="44">
        <v>1</v>
      </c>
      <c r="L17" s="44">
        <v>0</v>
      </c>
      <c r="M17" s="44">
        <v>0</v>
      </c>
      <c r="N17" s="52">
        <v>1</v>
      </c>
      <c r="O17" s="52">
        <v>2</v>
      </c>
      <c r="P17" s="52">
        <v>2</v>
      </c>
      <c r="Q17" s="44">
        <v>3</v>
      </c>
      <c r="R17" s="52">
        <f t="shared" si="1"/>
        <v>9</v>
      </c>
      <c r="S17" s="52">
        <f t="shared" si="2"/>
        <v>0.8</v>
      </c>
      <c r="T17" s="52">
        <f t="shared" si="3"/>
        <v>6.4</v>
      </c>
      <c r="U17" s="52">
        <f t="shared" si="4"/>
        <v>10.4</v>
      </c>
      <c r="V17" s="52">
        <f t="shared" si="5"/>
        <v>5.4</v>
      </c>
      <c r="W17" s="52">
        <f t="shared" si="6"/>
        <v>0.6</v>
      </c>
      <c r="X17" s="52">
        <f t="shared" si="7"/>
        <v>0.6</v>
      </c>
      <c r="Y17" s="52">
        <f t="shared" si="8"/>
        <v>23.400000000000006</v>
      </c>
      <c r="Z17" s="52">
        <v>5</v>
      </c>
      <c r="AA17" s="54"/>
      <c r="AB17" s="54"/>
      <c r="AC17" s="54"/>
      <c r="AD17" s="54"/>
      <c r="AE17" s="54"/>
      <c r="AF17" s="54"/>
      <c r="AG17" s="54"/>
      <c r="AH17" s="52">
        <f t="shared" si="9"/>
        <v>8.27</v>
      </c>
      <c r="AI17" s="52">
        <f t="shared" si="10"/>
        <v>8.27</v>
      </c>
      <c r="AJ17" s="52">
        <f t="shared" si="11"/>
        <v>9.33</v>
      </c>
      <c r="AK17" s="52">
        <f t="shared" si="12"/>
        <v>2.0699999999999998</v>
      </c>
      <c r="AL17" s="52">
        <f t="array" ref="AL17">ROUND((($M$48*(1-S17))+($P$48*(1-S17))+(10/3)*(1-S17)),2)</f>
        <v>2.0699999999999998</v>
      </c>
      <c r="AM17" s="54">
        <f t="shared" si="13"/>
        <v>30.009999999999998</v>
      </c>
    </row>
    <row r="18" spans="1:39" ht="31.2">
      <c r="A18" s="44" t="s">
        <v>155</v>
      </c>
      <c r="B18" s="46" t="s">
        <v>156</v>
      </c>
      <c r="C18" s="44">
        <v>4</v>
      </c>
      <c r="D18" s="44">
        <v>4</v>
      </c>
      <c r="E18" s="44">
        <v>4</v>
      </c>
      <c r="F18" s="52">
        <v>2</v>
      </c>
      <c r="G18" s="52">
        <v>2</v>
      </c>
      <c r="H18" s="52">
        <v>1</v>
      </c>
      <c r="I18" s="44">
        <v>2</v>
      </c>
      <c r="J18" s="52">
        <f t="shared" si="0"/>
        <v>19</v>
      </c>
      <c r="K18" s="44">
        <v>3</v>
      </c>
      <c r="L18" s="44">
        <v>2</v>
      </c>
      <c r="M18" s="44">
        <v>2</v>
      </c>
      <c r="N18" s="52">
        <v>1</v>
      </c>
      <c r="O18" s="52">
        <v>2</v>
      </c>
      <c r="P18" s="52">
        <v>2</v>
      </c>
      <c r="Q18" s="44">
        <v>2</v>
      </c>
      <c r="R18" s="52">
        <f t="shared" si="1"/>
        <v>14</v>
      </c>
      <c r="S18" s="52">
        <f t="shared" si="2"/>
        <v>0.8</v>
      </c>
      <c r="T18" s="52">
        <f t="shared" si="3"/>
        <v>5.33</v>
      </c>
      <c r="U18" s="52">
        <f t="shared" si="4"/>
        <v>9.8699999999999992</v>
      </c>
      <c r="V18" s="52">
        <f t="shared" si="5"/>
        <v>5.47</v>
      </c>
      <c r="W18" s="52">
        <f t="shared" si="6"/>
        <v>0.93</v>
      </c>
      <c r="X18" s="52">
        <f t="shared" si="7"/>
        <v>0.93</v>
      </c>
      <c r="Y18" s="52">
        <f t="shared" si="8"/>
        <v>22.529999999999998</v>
      </c>
      <c r="Z18" s="52">
        <v>5</v>
      </c>
      <c r="AA18" s="54"/>
      <c r="AB18" s="54"/>
      <c r="AC18" s="54"/>
      <c r="AD18" s="54"/>
      <c r="AE18" s="54"/>
      <c r="AF18" s="54"/>
      <c r="AG18" s="54"/>
      <c r="AH18" s="52">
        <f t="shared" si="9"/>
        <v>8.27</v>
      </c>
      <c r="AI18" s="52">
        <f t="shared" si="10"/>
        <v>8.27</v>
      </c>
      <c r="AJ18" s="52">
        <f t="shared" si="11"/>
        <v>9.33</v>
      </c>
      <c r="AK18" s="52">
        <f t="shared" si="12"/>
        <v>2.0699999999999998</v>
      </c>
      <c r="AL18" s="52">
        <f t="array" ref="AL18">ROUND((($M$48*(1-S18))+($P$48*(1-S18))+(10/3)*(1-S18)),2)</f>
        <v>2.0699999999999998</v>
      </c>
      <c r="AM18" s="54">
        <f t="shared" si="13"/>
        <v>30.009999999999998</v>
      </c>
    </row>
    <row r="19" spans="1:39" ht="15.6">
      <c r="A19" s="44" t="s">
        <v>157</v>
      </c>
      <c r="B19" s="45" t="s">
        <v>158</v>
      </c>
      <c r="C19" s="44">
        <v>5</v>
      </c>
      <c r="D19" s="44">
        <v>4</v>
      </c>
      <c r="E19" s="44">
        <v>5</v>
      </c>
      <c r="F19" s="52">
        <v>2</v>
      </c>
      <c r="G19" s="52">
        <v>2</v>
      </c>
      <c r="H19" s="52">
        <v>1</v>
      </c>
      <c r="I19" s="44">
        <v>0</v>
      </c>
      <c r="J19" s="52">
        <f t="shared" si="0"/>
        <v>19</v>
      </c>
      <c r="K19" s="44">
        <v>0</v>
      </c>
      <c r="L19" s="44">
        <v>0</v>
      </c>
      <c r="M19" s="44">
        <v>0</v>
      </c>
      <c r="N19" s="52">
        <v>1</v>
      </c>
      <c r="O19" s="52">
        <v>2</v>
      </c>
      <c r="P19" s="52">
        <v>2</v>
      </c>
      <c r="Q19" s="44">
        <v>2</v>
      </c>
      <c r="R19" s="52">
        <f t="shared" si="1"/>
        <v>7</v>
      </c>
      <c r="S19" s="52">
        <f t="shared" si="2"/>
        <v>0.8</v>
      </c>
      <c r="T19" s="52">
        <f t="shared" si="3"/>
        <v>5.6</v>
      </c>
      <c r="U19" s="52">
        <f t="shared" si="4"/>
        <v>9.8699999999999992</v>
      </c>
      <c r="V19" s="52">
        <f t="shared" si="5"/>
        <v>5.13</v>
      </c>
      <c r="W19" s="52">
        <f t="shared" si="6"/>
        <v>0.53</v>
      </c>
      <c r="X19" s="52">
        <f t="shared" si="7"/>
        <v>0.53</v>
      </c>
      <c r="Y19" s="52">
        <f t="shared" si="8"/>
        <v>21.66</v>
      </c>
      <c r="Z19" s="52">
        <v>6</v>
      </c>
      <c r="AA19" s="54"/>
      <c r="AB19" s="54"/>
      <c r="AC19" s="54"/>
      <c r="AD19" s="54"/>
      <c r="AE19" s="54"/>
      <c r="AF19" s="54"/>
      <c r="AG19" s="54"/>
      <c r="AH19" s="52">
        <f t="shared" si="9"/>
        <v>8.27</v>
      </c>
      <c r="AI19" s="52">
        <f t="shared" si="10"/>
        <v>8.27</v>
      </c>
      <c r="AJ19" s="52">
        <f t="shared" si="11"/>
        <v>9.33</v>
      </c>
      <c r="AK19" s="52">
        <f t="shared" si="12"/>
        <v>2.0699999999999998</v>
      </c>
      <c r="AL19" s="52">
        <f t="array" ref="AL19">ROUND((($M$48*(1-S19))+($P$48*(1-S19))+(10/3)*(1-S19)),2)</f>
        <v>2.0699999999999998</v>
      </c>
      <c r="AM19" s="54">
        <f t="shared" si="13"/>
        <v>30.009999999999998</v>
      </c>
    </row>
    <row r="20" spans="1:39" ht="15.6">
      <c r="A20" s="44" t="s">
        <v>159</v>
      </c>
      <c r="B20" s="45" t="s">
        <v>160</v>
      </c>
      <c r="C20" s="44">
        <v>4</v>
      </c>
      <c r="D20" s="44">
        <v>5</v>
      </c>
      <c r="E20" s="44">
        <v>4</v>
      </c>
      <c r="F20" s="52">
        <v>2</v>
      </c>
      <c r="G20" s="52">
        <v>2</v>
      </c>
      <c r="H20" s="52">
        <v>1</v>
      </c>
      <c r="I20" s="44">
        <v>0</v>
      </c>
      <c r="J20" s="52">
        <f t="shared" si="0"/>
        <v>18</v>
      </c>
      <c r="K20" s="44">
        <v>1</v>
      </c>
      <c r="L20" s="44">
        <v>0</v>
      </c>
      <c r="M20" s="44">
        <v>0</v>
      </c>
      <c r="N20" s="52">
        <v>1</v>
      </c>
      <c r="O20" s="52">
        <v>2</v>
      </c>
      <c r="P20" s="52">
        <v>2</v>
      </c>
      <c r="Q20" s="44">
        <v>1</v>
      </c>
      <c r="R20" s="52">
        <f t="shared" si="1"/>
        <v>7</v>
      </c>
      <c r="S20" s="52">
        <f t="shared" si="2"/>
        <v>0.8</v>
      </c>
      <c r="T20" s="52">
        <f t="shared" si="3"/>
        <v>4.8</v>
      </c>
      <c r="U20" s="52">
        <f t="shared" si="4"/>
        <v>10.4</v>
      </c>
      <c r="V20" s="52">
        <f t="shared" si="5"/>
        <v>4.47</v>
      </c>
      <c r="W20" s="52">
        <f t="shared" si="6"/>
        <v>0.47</v>
      </c>
      <c r="X20" s="52">
        <f t="shared" si="7"/>
        <v>0.47</v>
      </c>
      <c r="Y20" s="52">
        <f t="shared" si="8"/>
        <v>20.609999999999996</v>
      </c>
      <c r="Z20" s="52">
        <v>6</v>
      </c>
      <c r="AA20" s="54"/>
      <c r="AB20" s="54"/>
      <c r="AC20" s="54"/>
      <c r="AD20" s="54"/>
      <c r="AE20" s="54"/>
      <c r="AF20" s="54"/>
      <c r="AG20" s="54"/>
      <c r="AH20" s="52">
        <f t="shared" si="9"/>
        <v>8.27</v>
      </c>
      <c r="AI20" s="52">
        <f t="shared" si="10"/>
        <v>8.27</v>
      </c>
      <c r="AJ20" s="52">
        <f t="shared" si="11"/>
        <v>9.33</v>
      </c>
      <c r="AK20" s="52">
        <f t="shared" si="12"/>
        <v>2.0699999999999998</v>
      </c>
      <c r="AL20" s="52">
        <f t="array" ref="AL20">ROUND((($M$48*(1-S20))+($P$48*(1-S20))+(10/3)*(1-S20)),2)</f>
        <v>2.0699999999999998</v>
      </c>
      <c r="AM20" s="54">
        <f t="shared" si="13"/>
        <v>30.009999999999998</v>
      </c>
    </row>
    <row r="21" spans="1:39" ht="15.6">
      <c r="A21" s="44" t="s">
        <v>161</v>
      </c>
      <c r="B21" s="45" t="s">
        <v>162</v>
      </c>
      <c r="C21" s="44">
        <v>4</v>
      </c>
      <c r="D21" s="44">
        <v>4</v>
      </c>
      <c r="E21" s="44">
        <v>5</v>
      </c>
      <c r="F21" s="52">
        <v>2</v>
      </c>
      <c r="G21" s="52">
        <v>2</v>
      </c>
      <c r="H21" s="52">
        <v>1</v>
      </c>
      <c r="I21" s="44">
        <v>1</v>
      </c>
      <c r="J21" s="52">
        <f t="shared" si="0"/>
        <v>19</v>
      </c>
      <c r="K21" s="44">
        <v>1</v>
      </c>
      <c r="L21" s="44">
        <v>0</v>
      </c>
      <c r="M21" s="44">
        <v>0</v>
      </c>
      <c r="N21" s="52">
        <v>1</v>
      </c>
      <c r="O21" s="52">
        <v>2</v>
      </c>
      <c r="P21" s="52">
        <v>2</v>
      </c>
      <c r="Q21" s="44">
        <v>3</v>
      </c>
      <c r="R21" s="52">
        <f t="shared" si="1"/>
        <v>9</v>
      </c>
      <c r="S21" s="52">
        <f t="shared" si="2"/>
        <v>0.8</v>
      </c>
      <c r="T21" s="52">
        <f t="shared" si="3"/>
        <v>5.07</v>
      </c>
      <c r="U21" s="52">
        <f t="shared" si="4"/>
        <v>9.8699999999999992</v>
      </c>
      <c r="V21" s="52">
        <f t="shared" si="5"/>
        <v>5.67</v>
      </c>
      <c r="W21" s="52">
        <f t="shared" si="6"/>
        <v>0.6</v>
      </c>
      <c r="X21" s="52">
        <f t="shared" si="7"/>
        <v>0.6</v>
      </c>
      <c r="Y21" s="52">
        <f t="shared" si="8"/>
        <v>21.810000000000002</v>
      </c>
      <c r="Z21" s="52">
        <v>6</v>
      </c>
      <c r="AA21" s="54"/>
      <c r="AB21" s="54"/>
      <c r="AC21" s="54"/>
      <c r="AD21" s="54"/>
      <c r="AE21" s="54"/>
      <c r="AF21" s="54"/>
      <c r="AG21" s="54"/>
      <c r="AH21" s="52">
        <f t="shared" si="9"/>
        <v>8.27</v>
      </c>
      <c r="AI21" s="52">
        <f t="shared" si="10"/>
        <v>8.27</v>
      </c>
      <c r="AJ21" s="52">
        <f t="shared" si="11"/>
        <v>9.33</v>
      </c>
      <c r="AK21" s="52">
        <f t="shared" si="12"/>
        <v>2.0699999999999998</v>
      </c>
      <c r="AL21" s="52">
        <f t="array" ref="AL21">ROUND((($M$48*(1-S21))+($P$48*(1-S21))+(10/3)*(1-S21)),2)</f>
        <v>2.0699999999999998</v>
      </c>
      <c r="AM21" s="54">
        <f t="shared" si="13"/>
        <v>30.009999999999998</v>
      </c>
    </row>
    <row r="22" spans="1:39" ht="15.75" customHeight="1">
      <c r="A22" s="44" t="s">
        <v>163</v>
      </c>
      <c r="B22" s="45" t="s">
        <v>164</v>
      </c>
      <c r="C22" s="44">
        <v>5</v>
      </c>
      <c r="D22" s="44">
        <v>4</v>
      </c>
      <c r="E22" s="44">
        <v>4</v>
      </c>
      <c r="F22" s="52">
        <v>2</v>
      </c>
      <c r="G22" s="52">
        <v>2</v>
      </c>
      <c r="H22" s="52">
        <v>1</v>
      </c>
      <c r="I22" s="44">
        <v>4</v>
      </c>
      <c r="J22" s="52">
        <f t="shared" si="0"/>
        <v>22</v>
      </c>
      <c r="K22" s="44">
        <v>2</v>
      </c>
      <c r="L22" s="44">
        <v>2</v>
      </c>
      <c r="M22" s="44">
        <v>1</v>
      </c>
      <c r="N22" s="52">
        <v>1</v>
      </c>
      <c r="O22" s="52">
        <v>2</v>
      </c>
      <c r="P22" s="52">
        <v>2</v>
      </c>
      <c r="Q22" s="44">
        <v>2</v>
      </c>
      <c r="R22" s="52">
        <f t="shared" si="1"/>
        <v>12</v>
      </c>
      <c r="S22" s="52">
        <f t="shared" si="2"/>
        <v>0.8</v>
      </c>
      <c r="T22" s="52">
        <f t="shared" si="3"/>
        <v>6.67</v>
      </c>
      <c r="U22" s="52">
        <f t="shared" si="4"/>
        <v>10.67</v>
      </c>
      <c r="V22" s="52">
        <f t="shared" si="5"/>
        <v>5.8</v>
      </c>
      <c r="W22" s="52">
        <f t="shared" si="6"/>
        <v>0.93</v>
      </c>
      <c r="X22" s="52">
        <f t="shared" si="7"/>
        <v>0.73</v>
      </c>
      <c r="Y22" s="52">
        <f t="shared" si="8"/>
        <v>24.8</v>
      </c>
      <c r="Z22" s="52">
        <v>5</v>
      </c>
      <c r="AA22" s="54"/>
      <c r="AB22" s="54"/>
      <c r="AC22" s="54"/>
      <c r="AD22" s="54"/>
      <c r="AE22" s="54"/>
      <c r="AF22" s="54"/>
      <c r="AG22" s="54"/>
      <c r="AH22" s="52">
        <f t="shared" si="9"/>
        <v>8.27</v>
      </c>
      <c r="AI22" s="52">
        <f t="shared" si="10"/>
        <v>8.27</v>
      </c>
      <c r="AJ22" s="52">
        <f t="shared" si="11"/>
        <v>9.33</v>
      </c>
      <c r="AK22" s="52">
        <f t="shared" si="12"/>
        <v>2.0699999999999998</v>
      </c>
      <c r="AL22" s="52">
        <f t="array" ref="AL22">ROUND((($M$48*(1-S22))+($P$48*(1-S22))+(10/3)*(1-S22)),2)</f>
        <v>2.0699999999999998</v>
      </c>
      <c r="AM22" s="54">
        <f t="shared" si="13"/>
        <v>30.009999999999998</v>
      </c>
    </row>
    <row r="23" spans="1:39" ht="15.75" customHeight="1">
      <c r="A23" s="44" t="s">
        <v>165</v>
      </c>
      <c r="B23" s="45" t="s">
        <v>166</v>
      </c>
      <c r="C23" s="44">
        <v>5</v>
      </c>
      <c r="D23" s="44">
        <v>2</v>
      </c>
      <c r="E23" s="44">
        <v>5</v>
      </c>
      <c r="F23" s="52">
        <v>2</v>
      </c>
      <c r="G23" s="52">
        <v>2</v>
      </c>
      <c r="H23" s="52">
        <v>1</v>
      </c>
      <c r="I23" s="44">
        <v>2</v>
      </c>
      <c r="J23" s="52">
        <f t="shared" si="0"/>
        <v>19</v>
      </c>
      <c r="K23" s="44">
        <v>1</v>
      </c>
      <c r="L23" s="44">
        <v>2</v>
      </c>
      <c r="M23" s="44">
        <v>0</v>
      </c>
      <c r="N23" s="52">
        <v>1</v>
      </c>
      <c r="O23" s="52">
        <v>2</v>
      </c>
      <c r="P23" s="52">
        <v>2</v>
      </c>
      <c r="Q23" s="44">
        <v>2</v>
      </c>
      <c r="R23" s="52">
        <f t="shared" si="1"/>
        <v>10</v>
      </c>
      <c r="S23" s="52">
        <f t="shared" si="2"/>
        <v>0.8</v>
      </c>
      <c r="T23" s="52">
        <f t="shared" si="3"/>
        <v>6.13</v>
      </c>
      <c r="U23" s="52">
        <f t="shared" si="4"/>
        <v>8.27</v>
      </c>
      <c r="V23" s="52">
        <f t="shared" si="5"/>
        <v>5.87</v>
      </c>
      <c r="W23" s="52">
        <f t="shared" si="6"/>
        <v>0.93</v>
      </c>
      <c r="X23" s="52">
        <f t="shared" si="7"/>
        <v>0.53</v>
      </c>
      <c r="Y23" s="52">
        <f t="shared" si="8"/>
        <v>21.73</v>
      </c>
      <c r="Z23" s="52">
        <v>8</v>
      </c>
      <c r="AA23" s="54"/>
      <c r="AB23" s="54"/>
      <c r="AC23" s="54"/>
      <c r="AD23" s="54"/>
      <c r="AE23" s="54"/>
      <c r="AF23" s="54"/>
      <c r="AG23" s="54"/>
      <c r="AH23" s="52">
        <f t="shared" si="9"/>
        <v>8.27</v>
      </c>
      <c r="AI23" s="52">
        <f t="shared" si="10"/>
        <v>8.27</v>
      </c>
      <c r="AJ23" s="52">
        <f t="shared" si="11"/>
        <v>9.33</v>
      </c>
      <c r="AK23" s="52">
        <f t="shared" si="12"/>
        <v>2.0699999999999998</v>
      </c>
      <c r="AL23" s="52">
        <f t="array" ref="AL23">ROUND((($M$48*(1-S23))+($P$48*(1-S23))+(10/3)*(1-S23)),2)</f>
        <v>2.0699999999999998</v>
      </c>
      <c r="AM23" s="54">
        <f t="shared" si="13"/>
        <v>30.009999999999998</v>
      </c>
    </row>
    <row r="24" spans="1:39" ht="15.75" customHeight="1">
      <c r="A24" s="44" t="s">
        <v>167</v>
      </c>
      <c r="B24" s="45" t="s">
        <v>168</v>
      </c>
      <c r="C24" s="44">
        <v>4</v>
      </c>
      <c r="D24" s="44">
        <v>5</v>
      </c>
      <c r="E24" s="44">
        <v>4</v>
      </c>
      <c r="F24" s="52">
        <v>2</v>
      </c>
      <c r="G24" s="52">
        <v>2</v>
      </c>
      <c r="H24" s="52">
        <v>1</v>
      </c>
      <c r="I24" s="44">
        <v>0</v>
      </c>
      <c r="J24" s="52">
        <f t="shared" si="0"/>
        <v>18</v>
      </c>
      <c r="K24" s="44">
        <v>0</v>
      </c>
      <c r="L24" s="44">
        <v>0</v>
      </c>
      <c r="M24" s="44">
        <v>2</v>
      </c>
      <c r="N24" s="52">
        <v>1</v>
      </c>
      <c r="O24" s="52">
        <v>2</v>
      </c>
      <c r="P24" s="52">
        <v>2</v>
      </c>
      <c r="Q24" s="44">
        <v>3</v>
      </c>
      <c r="R24" s="52">
        <f t="shared" si="1"/>
        <v>10</v>
      </c>
      <c r="S24" s="52">
        <f t="shared" si="2"/>
        <v>0.8</v>
      </c>
      <c r="T24" s="52">
        <f t="shared" si="3"/>
        <v>4.8</v>
      </c>
      <c r="U24" s="52">
        <f t="shared" si="4"/>
        <v>10.4</v>
      </c>
      <c r="V24" s="52">
        <f t="shared" si="5"/>
        <v>4.4000000000000004</v>
      </c>
      <c r="W24" s="52">
        <f t="shared" si="6"/>
        <v>0.6</v>
      </c>
      <c r="X24" s="52">
        <f t="shared" si="7"/>
        <v>1</v>
      </c>
      <c r="Y24" s="52">
        <f t="shared" si="8"/>
        <v>21.200000000000003</v>
      </c>
      <c r="Z24" s="52">
        <v>5</v>
      </c>
      <c r="AA24" s="54"/>
      <c r="AB24" s="54"/>
      <c r="AC24" s="54"/>
      <c r="AD24" s="54"/>
      <c r="AE24" s="54"/>
      <c r="AF24" s="54"/>
      <c r="AG24" s="54"/>
      <c r="AH24" s="52">
        <f t="shared" si="9"/>
        <v>8.27</v>
      </c>
      <c r="AI24" s="52">
        <f t="shared" si="10"/>
        <v>8.27</v>
      </c>
      <c r="AJ24" s="52">
        <f t="shared" si="11"/>
        <v>9.33</v>
      </c>
      <c r="AK24" s="52">
        <f t="shared" si="12"/>
        <v>2.0699999999999998</v>
      </c>
      <c r="AL24" s="52">
        <f t="array" ref="AL24">ROUND((($M$48*(1-S24))+($P$48*(1-S24))+(10/3)*(1-S24)),2)</f>
        <v>2.0699999999999998</v>
      </c>
      <c r="AM24" s="54">
        <f t="shared" si="13"/>
        <v>30.009999999999998</v>
      </c>
    </row>
    <row r="25" spans="1:39" ht="15.75" customHeight="1">
      <c r="A25" s="44" t="s">
        <v>169</v>
      </c>
      <c r="B25" s="45" t="s">
        <v>170</v>
      </c>
      <c r="C25" s="44">
        <v>4</v>
      </c>
      <c r="D25" s="44">
        <v>4</v>
      </c>
      <c r="E25" s="44">
        <v>4</v>
      </c>
      <c r="F25" s="52">
        <v>2</v>
      </c>
      <c r="G25" s="52">
        <v>2</v>
      </c>
      <c r="H25" s="52">
        <v>1</v>
      </c>
      <c r="I25" s="44">
        <v>2</v>
      </c>
      <c r="J25" s="52">
        <f t="shared" si="0"/>
        <v>19</v>
      </c>
      <c r="K25" s="44">
        <v>1</v>
      </c>
      <c r="L25" s="44">
        <v>0</v>
      </c>
      <c r="M25" s="44">
        <v>0</v>
      </c>
      <c r="N25" s="52">
        <v>1</v>
      </c>
      <c r="O25" s="52">
        <v>2</v>
      </c>
      <c r="P25" s="52">
        <v>2</v>
      </c>
      <c r="Q25" s="44">
        <v>3</v>
      </c>
      <c r="R25" s="52">
        <f t="shared" si="1"/>
        <v>9</v>
      </c>
      <c r="S25" s="52">
        <f t="shared" si="2"/>
        <v>0.8</v>
      </c>
      <c r="T25" s="52">
        <f t="shared" si="3"/>
        <v>5.33</v>
      </c>
      <c r="U25" s="52">
        <f t="shared" si="4"/>
        <v>9.8699999999999992</v>
      </c>
      <c r="V25" s="52">
        <f t="shared" si="5"/>
        <v>5.13</v>
      </c>
      <c r="W25" s="52">
        <f t="shared" si="6"/>
        <v>0.6</v>
      </c>
      <c r="X25" s="52">
        <f t="shared" si="7"/>
        <v>0.6</v>
      </c>
      <c r="Y25" s="52">
        <f t="shared" si="8"/>
        <v>21.53</v>
      </c>
      <c r="Z25" s="52">
        <v>5</v>
      </c>
      <c r="AA25" s="54"/>
      <c r="AB25" s="54"/>
      <c r="AC25" s="54"/>
      <c r="AD25" s="54"/>
      <c r="AE25" s="54"/>
      <c r="AF25" s="54"/>
      <c r="AG25" s="54"/>
      <c r="AH25" s="52">
        <f t="shared" si="9"/>
        <v>8.27</v>
      </c>
      <c r="AI25" s="52">
        <f t="shared" si="10"/>
        <v>8.27</v>
      </c>
      <c r="AJ25" s="52">
        <f t="shared" si="11"/>
        <v>9.33</v>
      </c>
      <c r="AK25" s="52">
        <f t="shared" si="12"/>
        <v>2.0699999999999998</v>
      </c>
      <c r="AL25" s="52">
        <f t="array" ref="AL25">ROUND((($M$48*(1-S25))+($P$48*(1-S25))+(10/3)*(1-S25)),2)</f>
        <v>2.0699999999999998</v>
      </c>
      <c r="AM25" s="54">
        <f t="shared" si="13"/>
        <v>30.009999999999998</v>
      </c>
    </row>
    <row r="26" spans="1:39" ht="15.75" customHeight="1">
      <c r="A26" s="44" t="s">
        <v>171</v>
      </c>
      <c r="B26" s="45" t="s">
        <v>172</v>
      </c>
      <c r="C26" s="44">
        <v>4</v>
      </c>
      <c r="D26" s="44">
        <v>3</v>
      </c>
      <c r="E26" s="44">
        <v>3</v>
      </c>
      <c r="F26" s="52">
        <v>2</v>
      </c>
      <c r="G26" s="52">
        <v>2</v>
      </c>
      <c r="H26" s="52">
        <v>1</v>
      </c>
      <c r="I26" s="44">
        <v>6</v>
      </c>
      <c r="J26" s="52">
        <f t="shared" si="0"/>
        <v>21</v>
      </c>
      <c r="K26" s="44">
        <v>2</v>
      </c>
      <c r="L26" s="44">
        <v>1</v>
      </c>
      <c r="M26" s="44">
        <v>1</v>
      </c>
      <c r="N26" s="52">
        <v>1</v>
      </c>
      <c r="O26" s="52">
        <v>2</v>
      </c>
      <c r="P26" s="52">
        <v>2</v>
      </c>
      <c r="Q26" s="44">
        <v>2</v>
      </c>
      <c r="R26" s="52">
        <f t="shared" si="1"/>
        <v>11</v>
      </c>
      <c r="S26" s="52">
        <f t="shared" si="2"/>
        <v>0.8</v>
      </c>
      <c r="T26" s="52">
        <f t="shared" si="3"/>
        <v>6.4</v>
      </c>
      <c r="U26" s="52">
        <f t="shared" si="4"/>
        <v>9.6</v>
      </c>
      <c r="V26" s="52">
        <f t="shared" si="5"/>
        <v>5.53</v>
      </c>
      <c r="W26" s="52">
        <f t="shared" si="6"/>
        <v>0.73</v>
      </c>
      <c r="X26" s="52">
        <f t="shared" si="7"/>
        <v>0.73</v>
      </c>
      <c r="Y26" s="52">
        <f t="shared" si="8"/>
        <v>22.990000000000002</v>
      </c>
      <c r="Z26" s="52">
        <v>6</v>
      </c>
      <c r="AA26" s="54"/>
      <c r="AB26" s="54"/>
      <c r="AC26" s="54"/>
      <c r="AD26" s="54"/>
      <c r="AE26" s="54"/>
      <c r="AF26" s="54"/>
      <c r="AG26" s="54"/>
      <c r="AH26" s="52">
        <f t="shared" si="9"/>
        <v>8.27</v>
      </c>
      <c r="AI26" s="52">
        <f t="shared" si="10"/>
        <v>8.27</v>
      </c>
      <c r="AJ26" s="52">
        <f t="shared" si="11"/>
        <v>9.33</v>
      </c>
      <c r="AK26" s="52">
        <f t="shared" si="12"/>
        <v>2.0699999999999998</v>
      </c>
      <c r="AL26" s="52">
        <f t="array" ref="AL26">ROUND((($M$48*(1-S26))+($P$48*(1-S26))+(10/3)*(1-S26)),2)</f>
        <v>2.0699999999999998</v>
      </c>
      <c r="AM26" s="54">
        <f t="shared" si="13"/>
        <v>30.009999999999998</v>
      </c>
    </row>
    <row r="27" spans="1:39" ht="15.75" customHeight="1">
      <c r="A27" s="44" t="s">
        <v>173</v>
      </c>
      <c r="B27" s="45" t="s">
        <v>174</v>
      </c>
      <c r="C27" s="44">
        <v>5</v>
      </c>
      <c r="D27" s="44">
        <v>4</v>
      </c>
      <c r="E27" s="44">
        <v>5</v>
      </c>
      <c r="F27" s="52">
        <v>2</v>
      </c>
      <c r="G27" s="52">
        <v>2</v>
      </c>
      <c r="H27" s="52">
        <v>1</v>
      </c>
      <c r="I27" s="44">
        <v>0</v>
      </c>
      <c r="J27" s="52">
        <f t="shared" si="0"/>
        <v>19</v>
      </c>
      <c r="K27" s="44">
        <v>0</v>
      </c>
      <c r="L27" s="44">
        <v>0</v>
      </c>
      <c r="M27" s="44">
        <v>0</v>
      </c>
      <c r="N27" s="52">
        <v>1</v>
      </c>
      <c r="O27" s="52">
        <v>2</v>
      </c>
      <c r="P27" s="52">
        <v>2</v>
      </c>
      <c r="Q27" s="44">
        <v>0</v>
      </c>
      <c r="R27" s="52">
        <f t="shared" si="1"/>
        <v>5</v>
      </c>
      <c r="S27" s="52">
        <f t="shared" si="2"/>
        <v>0.8</v>
      </c>
      <c r="T27" s="52">
        <f t="shared" si="3"/>
        <v>5.6</v>
      </c>
      <c r="U27" s="52">
        <f t="shared" si="4"/>
        <v>9.8699999999999992</v>
      </c>
      <c r="V27" s="52">
        <f t="shared" si="5"/>
        <v>5</v>
      </c>
      <c r="W27" s="52">
        <f t="shared" si="6"/>
        <v>0.4</v>
      </c>
      <c r="X27" s="52">
        <f t="shared" si="7"/>
        <v>0.4</v>
      </c>
      <c r="Y27" s="52">
        <f t="shared" si="8"/>
        <v>21.269999999999996</v>
      </c>
      <c r="Z27" s="52">
        <v>6</v>
      </c>
      <c r="AA27" s="54"/>
      <c r="AB27" s="54"/>
      <c r="AC27" s="54"/>
      <c r="AD27" s="54"/>
      <c r="AE27" s="54"/>
      <c r="AF27" s="54"/>
      <c r="AG27" s="54"/>
      <c r="AH27" s="52">
        <f t="shared" si="9"/>
        <v>8.27</v>
      </c>
      <c r="AI27" s="52">
        <f t="shared" si="10"/>
        <v>8.27</v>
      </c>
      <c r="AJ27" s="52">
        <f t="shared" si="11"/>
        <v>9.33</v>
      </c>
      <c r="AK27" s="52">
        <f t="shared" si="12"/>
        <v>2.0699999999999998</v>
      </c>
      <c r="AL27" s="52">
        <f t="array" ref="AL27">ROUND((($M$48*(1-S27))+($P$48*(1-S27))+(10/3)*(1-S27)),2)</f>
        <v>2.0699999999999998</v>
      </c>
      <c r="AM27" s="54">
        <f t="shared" si="13"/>
        <v>30.009999999999998</v>
      </c>
    </row>
    <row r="28" spans="1:39" ht="15.75" customHeight="1">
      <c r="A28" s="44" t="s">
        <v>175</v>
      </c>
      <c r="B28" s="45" t="s">
        <v>176</v>
      </c>
      <c r="C28" s="44">
        <v>5</v>
      </c>
      <c r="D28" s="44">
        <v>5</v>
      </c>
      <c r="E28" s="44">
        <v>3</v>
      </c>
      <c r="F28" s="52">
        <v>2</v>
      </c>
      <c r="G28" s="52">
        <v>2</v>
      </c>
      <c r="H28" s="52">
        <v>1</v>
      </c>
      <c r="I28" s="44">
        <v>2</v>
      </c>
      <c r="J28" s="52">
        <f t="shared" si="0"/>
        <v>20</v>
      </c>
      <c r="K28" s="44">
        <v>1</v>
      </c>
      <c r="L28" s="44">
        <v>0</v>
      </c>
      <c r="M28" s="44">
        <v>0</v>
      </c>
      <c r="N28" s="52">
        <v>1</v>
      </c>
      <c r="O28" s="52">
        <v>2</v>
      </c>
      <c r="P28" s="52">
        <v>2</v>
      </c>
      <c r="Q28" s="44">
        <v>2</v>
      </c>
      <c r="R28" s="52">
        <f t="shared" si="1"/>
        <v>8</v>
      </c>
      <c r="S28" s="52">
        <f t="shared" si="2"/>
        <v>0.8</v>
      </c>
      <c r="T28" s="52">
        <f t="shared" si="3"/>
        <v>6.13</v>
      </c>
      <c r="U28" s="52">
        <f t="shared" si="4"/>
        <v>10.93</v>
      </c>
      <c r="V28" s="52">
        <f t="shared" si="5"/>
        <v>4.2699999999999996</v>
      </c>
      <c r="W28" s="52">
        <f t="shared" si="6"/>
        <v>0.53</v>
      </c>
      <c r="X28" s="52">
        <f t="shared" si="7"/>
        <v>0.53</v>
      </c>
      <c r="Y28" s="52">
        <f t="shared" si="8"/>
        <v>22.39</v>
      </c>
      <c r="Z28" s="52">
        <v>6</v>
      </c>
      <c r="AA28" s="54"/>
      <c r="AB28" s="54"/>
      <c r="AC28" s="54"/>
      <c r="AD28" s="54"/>
      <c r="AE28" s="54"/>
      <c r="AF28" s="54"/>
      <c r="AG28" s="54"/>
      <c r="AH28" s="52">
        <f t="shared" si="9"/>
        <v>8.27</v>
      </c>
      <c r="AI28" s="52">
        <f t="shared" si="10"/>
        <v>8.27</v>
      </c>
      <c r="AJ28" s="52">
        <f t="shared" si="11"/>
        <v>9.33</v>
      </c>
      <c r="AK28" s="52">
        <f t="shared" si="12"/>
        <v>2.0699999999999998</v>
      </c>
      <c r="AL28" s="52">
        <f t="array" ref="AL28">ROUND((($M$48*(1-S28))+($P$48*(1-S28))+(10/3)*(1-S28)),2)</f>
        <v>2.0699999999999998</v>
      </c>
      <c r="AM28" s="54">
        <f t="shared" si="13"/>
        <v>30.009999999999998</v>
      </c>
    </row>
    <row r="29" spans="1:39" ht="15.75" customHeight="1">
      <c r="A29" s="44" t="s">
        <v>177</v>
      </c>
      <c r="B29" s="45" t="s">
        <v>178</v>
      </c>
      <c r="C29" s="44">
        <v>5</v>
      </c>
      <c r="D29" s="44">
        <v>4</v>
      </c>
      <c r="E29" s="44">
        <v>3</v>
      </c>
      <c r="F29" s="52">
        <v>2</v>
      </c>
      <c r="G29" s="52">
        <v>2</v>
      </c>
      <c r="H29" s="52">
        <v>1</v>
      </c>
      <c r="I29" s="44">
        <v>5</v>
      </c>
      <c r="J29" s="52">
        <f t="shared" si="0"/>
        <v>22</v>
      </c>
      <c r="K29" s="44">
        <v>3</v>
      </c>
      <c r="L29" s="44">
        <v>3</v>
      </c>
      <c r="M29" s="44">
        <v>4</v>
      </c>
      <c r="N29" s="52">
        <v>1</v>
      </c>
      <c r="O29" s="52">
        <v>2</v>
      </c>
      <c r="P29" s="52">
        <v>2</v>
      </c>
      <c r="Q29" s="44">
        <v>3</v>
      </c>
      <c r="R29" s="52">
        <f t="shared" si="1"/>
        <v>18</v>
      </c>
      <c r="S29" s="52">
        <f t="shared" si="2"/>
        <v>0.8</v>
      </c>
      <c r="T29" s="52">
        <f t="shared" si="3"/>
        <v>6.93</v>
      </c>
      <c r="U29" s="52">
        <f t="shared" si="4"/>
        <v>10.67</v>
      </c>
      <c r="V29" s="52">
        <f t="shared" si="5"/>
        <v>5.53</v>
      </c>
      <c r="W29" s="52">
        <f t="shared" si="6"/>
        <v>1.2</v>
      </c>
      <c r="X29" s="52">
        <f t="shared" si="7"/>
        <v>1.4</v>
      </c>
      <c r="Y29" s="52">
        <f t="shared" si="8"/>
        <v>25.73</v>
      </c>
      <c r="Z29" s="52">
        <v>5</v>
      </c>
      <c r="AA29" s="54"/>
      <c r="AB29" s="54"/>
      <c r="AC29" s="54"/>
      <c r="AD29" s="54"/>
      <c r="AE29" s="54"/>
      <c r="AF29" s="54"/>
      <c r="AG29" s="54"/>
      <c r="AH29" s="52">
        <f t="shared" si="9"/>
        <v>8.27</v>
      </c>
      <c r="AI29" s="52">
        <f t="shared" si="10"/>
        <v>8.27</v>
      </c>
      <c r="AJ29" s="52">
        <f t="shared" si="11"/>
        <v>9.33</v>
      </c>
      <c r="AK29" s="52">
        <f t="shared" si="12"/>
        <v>2.0699999999999998</v>
      </c>
      <c r="AL29" s="52">
        <f t="array" ref="AL29">ROUND((($M$48*(1-S29))+($P$48*(1-S29))+(10/3)*(1-S29)),2)</f>
        <v>2.0699999999999998</v>
      </c>
      <c r="AM29" s="54">
        <f t="shared" si="13"/>
        <v>30.009999999999998</v>
      </c>
    </row>
    <row r="30" spans="1:39" ht="15.75" customHeight="1">
      <c r="A30" s="44" t="s">
        <v>179</v>
      </c>
      <c r="B30" s="45" t="s">
        <v>180</v>
      </c>
      <c r="C30" s="44">
        <v>4</v>
      </c>
      <c r="D30" s="44">
        <v>4</v>
      </c>
      <c r="E30" s="44">
        <v>4</v>
      </c>
      <c r="F30" s="52">
        <v>2</v>
      </c>
      <c r="G30" s="52">
        <v>2</v>
      </c>
      <c r="H30" s="52">
        <v>1</v>
      </c>
      <c r="I30" s="44">
        <v>3</v>
      </c>
      <c r="J30" s="52">
        <f t="shared" si="0"/>
        <v>20</v>
      </c>
      <c r="K30" s="44">
        <v>1</v>
      </c>
      <c r="L30" s="44">
        <v>0</v>
      </c>
      <c r="M30" s="44">
        <v>0</v>
      </c>
      <c r="N30" s="52">
        <v>1</v>
      </c>
      <c r="O30" s="52">
        <v>2</v>
      </c>
      <c r="P30" s="52">
        <v>2</v>
      </c>
      <c r="Q30" s="44">
        <v>3</v>
      </c>
      <c r="R30" s="52">
        <f t="shared" si="1"/>
        <v>9</v>
      </c>
      <c r="S30" s="52">
        <f t="shared" si="2"/>
        <v>0.8</v>
      </c>
      <c r="T30" s="52">
        <f t="shared" si="3"/>
        <v>5.6</v>
      </c>
      <c r="U30" s="52">
        <f t="shared" si="4"/>
        <v>10.130000000000001</v>
      </c>
      <c r="V30" s="52">
        <f t="shared" si="5"/>
        <v>5.4</v>
      </c>
      <c r="W30" s="52">
        <f t="shared" si="6"/>
        <v>0.6</v>
      </c>
      <c r="X30" s="52">
        <f t="shared" si="7"/>
        <v>0.6</v>
      </c>
      <c r="Y30" s="52">
        <f t="shared" si="8"/>
        <v>22.330000000000005</v>
      </c>
      <c r="Z30" s="52">
        <v>5</v>
      </c>
      <c r="AA30" s="54"/>
      <c r="AB30" s="54"/>
      <c r="AC30" s="54"/>
      <c r="AD30" s="54"/>
      <c r="AE30" s="54"/>
      <c r="AF30" s="54"/>
      <c r="AG30" s="54"/>
      <c r="AH30" s="52">
        <f t="shared" si="9"/>
        <v>8.27</v>
      </c>
      <c r="AI30" s="52">
        <f t="shared" si="10"/>
        <v>8.27</v>
      </c>
      <c r="AJ30" s="52">
        <f t="shared" si="11"/>
        <v>9.33</v>
      </c>
      <c r="AK30" s="52">
        <f t="shared" si="12"/>
        <v>2.0699999999999998</v>
      </c>
      <c r="AL30" s="52">
        <f t="array" ref="AL30">ROUND((($M$48*(1-S30))+($P$48*(1-S30))+(10/3)*(1-S30)),2)</f>
        <v>2.0699999999999998</v>
      </c>
      <c r="AM30" s="54">
        <f t="shared" si="13"/>
        <v>30.009999999999998</v>
      </c>
    </row>
    <row r="31" spans="1:39" ht="15.75" customHeight="1">
      <c r="A31" s="44" t="s">
        <v>181</v>
      </c>
      <c r="B31" s="45" t="s">
        <v>182</v>
      </c>
      <c r="C31" s="44">
        <v>3</v>
      </c>
      <c r="D31" s="44">
        <v>4</v>
      </c>
      <c r="E31" s="44">
        <v>4</v>
      </c>
      <c r="F31" s="52">
        <v>2</v>
      </c>
      <c r="G31" s="52">
        <v>2</v>
      </c>
      <c r="H31" s="52">
        <v>1</v>
      </c>
      <c r="I31" s="44">
        <v>3</v>
      </c>
      <c r="J31" s="52">
        <f t="shared" si="0"/>
        <v>19</v>
      </c>
      <c r="K31" s="44">
        <v>3</v>
      </c>
      <c r="L31" s="44">
        <v>3</v>
      </c>
      <c r="M31" s="44">
        <v>3</v>
      </c>
      <c r="N31" s="52">
        <v>1</v>
      </c>
      <c r="O31" s="52">
        <v>2</v>
      </c>
      <c r="P31" s="52">
        <v>2</v>
      </c>
      <c r="Q31" s="44">
        <v>5</v>
      </c>
      <c r="R31" s="52">
        <f t="shared" si="1"/>
        <v>19</v>
      </c>
      <c r="S31" s="52">
        <f t="shared" si="2"/>
        <v>0.8</v>
      </c>
      <c r="T31" s="52">
        <f t="shared" si="3"/>
        <v>4.8</v>
      </c>
      <c r="U31" s="52">
        <f t="shared" si="4"/>
        <v>9.8699999999999992</v>
      </c>
      <c r="V31" s="52">
        <f t="shared" si="5"/>
        <v>5.93</v>
      </c>
      <c r="W31" s="52">
        <f t="shared" si="6"/>
        <v>1.33</v>
      </c>
      <c r="X31" s="52">
        <f t="shared" si="7"/>
        <v>1.33</v>
      </c>
      <c r="Y31" s="52">
        <f t="shared" si="8"/>
        <v>23.259999999999998</v>
      </c>
      <c r="Z31" s="52">
        <v>7</v>
      </c>
      <c r="AA31" s="54"/>
      <c r="AB31" s="54"/>
      <c r="AC31" s="54"/>
      <c r="AD31" s="54"/>
      <c r="AE31" s="54"/>
      <c r="AF31" s="54"/>
      <c r="AG31" s="54"/>
      <c r="AH31" s="52">
        <f t="shared" si="9"/>
        <v>8.27</v>
      </c>
      <c r="AI31" s="52">
        <f t="shared" si="10"/>
        <v>8.27</v>
      </c>
      <c r="AJ31" s="52">
        <f t="shared" si="11"/>
        <v>9.33</v>
      </c>
      <c r="AK31" s="52">
        <f t="shared" si="12"/>
        <v>2.0699999999999998</v>
      </c>
      <c r="AL31" s="52">
        <f t="array" ref="AL31">ROUND((($M$48*(1-S31))+($P$48*(1-S31))+(10/3)*(1-S31)),2)</f>
        <v>2.0699999999999998</v>
      </c>
      <c r="AM31" s="54">
        <f t="shared" si="13"/>
        <v>30.009999999999998</v>
      </c>
    </row>
    <row r="32" spans="1:39" ht="15.75" customHeight="1">
      <c r="A32" s="44" t="s">
        <v>183</v>
      </c>
      <c r="B32" s="45" t="s">
        <v>184</v>
      </c>
      <c r="C32" s="44">
        <v>4</v>
      </c>
      <c r="D32" s="44">
        <v>4</v>
      </c>
      <c r="E32" s="44">
        <v>3</v>
      </c>
      <c r="F32" s="52">
        <v>2</v>
      </c>
      <c r="G32" s="52">
        <v>2</v>
      </c>
      <c r="H32" s="52">
        <v>1</v>
      </c>
      <c r="I32" s="44">
        <v>3</v>
      </c>
      <c r="J32" s="52">
        <f t="shared" si="0"/>
        <v>19</v>
      </c>
      <c r="K32" s="44">
        <v>4</v>
      </c>
      <c r="L32" s="44">
        <v>5</v>
      </c>
      <c r="M32" s="44">
        <v>3</v>
      </c>
      <c r="N32" s="52">
        <v>1</v>
      </c>
      <c r="O32" s="52">
        <v>2</v>
      </c>
      <c r="P32" s="52">
        <v>2</v>
      </c>
      <c r="Q32" s="44">
        <v>3</v>
      </c>
      <c r="R32" s="52">
        <f t="shared" si="1"/>
        <v>20</v>
      </c>
      <c r="S32" s="52">
        <f t="shared" si="2"/>
        <v>0.2</v>
      </c>
      <c r="T32" s="52">
        <f t="shared" si="3"/>
        <v>1.4</v>
      </c>
      <c r="U32" s="52">
        <f t="shared" si="4"/>
        <v>1.4</v>
      </c>
      <c r="V32" s="52">
        <f t="shared" si="5"/>
        <v>5.8</v>
      </c>
      <c r="W32" s="52">
        <f t="shared" si="6"/>
        <v>6.4</v>
      </c>
      <c r="X32" s="52">
        <f t="shared" si="7"/>
        <v>4.8</v>
      </c>
      <c r="Y32" s="52">
        <f t="shared" si="8"/>
        <v>19.8</v>
      </c>
      <c r="Z32" s="52">
        <v>0</v>
      </c>
      <c r="AA32" s="54"/>
      <c r="AB32" s="54"/>
      <c r="AC32" s="54"/>
      <c r="AD32" s="54"/>
      <c r="AE32" s="54"/>
      <c r="AF32" s="54"/>
      <c r="AG32" s="54"/>
      <c r="AH32" s="52">
        <f t="shared" si="9"/>
        <v>2.0699999999999998</v>
      </c>
      <c r="AI32" s="52">
        <f t="shared" si="10"/>
        <v>2.0699999999999998</v>
      </c>
      <c r="AJ32" s="52">
        <f t="shared" si="11"/>
        <v>9.33</v>
      </c>
      <c r="AK32" s="52">
        <f t="shared" si="12"/>
        <v>8.27</v>
      </c>
      <c r="AL32" s="52">
        <f t="array" ref="AL32">ROUND((($M$48*(1-S32))+($P$48*(1-S32))+(10/3)*(1-S32)),2)</f>
        <v>8.27</v>
      </c>
      <c r="AM32" s="54">
        <f t="shared" si="13"/>
        <v>30.009999999999998</v>
      </c>
    </row>
    <row r="33" spans="1:39" ht="15.75" customHeight="1">
      <c r="A33" s="44" t="s">
        <v>185</v>
      </c>
      <c r="B33" s="45" t="s">
        <v>186</v>
      </c>
      <c r="C33" s="44">
        <v>5</v>
      </c>
      <c r="D33" s="44">
        <v>5</v>
      </c>
      <c r="E33" s="44">
        <v>1</v>
      </c>
      <c r="F33" s="52">
        <v>2</v>
      </c>
      <c r="G33" s="52">
        <v>2</v>
      </c>
      <c r="H33" s="52">
        <v>1</v>
      </c>
      <c r="I33" s="44">
        <v>4</v>
      </c>
      <c r="J33" s="52">
        <f t="shared" si="0"/>
        <v>20</v>
      </c>
      <c r="K33" s="44">
        <v>1</v>
      </c>
      <c r="L33" s="44">
        <v>0</v>
      </c>
      <c r="M33" s="44">
        <v>0</v>
      </c>
      <c r="N33" s="52">
        <v>1</v>
      </c>
      <c r="O33" s="52">
        <v>2</v>
      </c>
      <c r="P33" s="52">
        <v>2</v>
      </c>
      <c r="Q33" s="44">
        <v>3</v>
      </c>
      <c r="R33" s="52">
        <f t="shared" si="1"/>
        <v>9</v>
      </c>
      <c r="S33" s="52">
        <f t="shared" si="2"/>
        <v>0.8</v>
      </c>
      <c r="T33" s="52">
        <f t="shared" si="3"/>
        <v>6.67</v>
      </c>
      <c r="U33" s="52">
        <f t="shared" si="4"/>
        <v>10.93</v>
      </c>
      <c r="V33" s="52">
        <f t="shared" si="5"/>
        <v>3.27</v>
      </c>
      <c r="W33" s="52">
        <f t="shared" si="6"/>
        <v>0.6</v>
      </c>
      <c r="X33" s="52">
        <f t="shared" si="7"/>
        <v>0.6</v>
      </c>
      <c r="Y33" s="52">
        <f t="shared" si="8"/>
        <v>22.070000000000004</v>
      </c>
      <c r="Z33" s="52">
        <v>0</v>
      </c>
      <c r="AA33" s="54"/>
      <c r="AB33" s="54"/>
      <c r="AC33" s="54"/>
      <c r="AD33" s="54"/>
      <c r="AE33" s="54"/>
      <c r="AF33" s="54"/>
      <c r="AG33" s="54"/>
      <c r="AH33" s="52">
        <f t="shared" si="9"/>
        <v>8.27</v>
      </c>
      <c r="AI33" s="52">
        <f t="shared" si="10"/>
        <v>8.27</v>
      </c>
      <c r="AJ33" s="52">
        <f t="shared" si="11"/>
        <v>9.33</v>
      </c>
      <c r="AK33" s="52">
        <f t="shared" si="12"/>
        <v>2.0699999999999998</v>
      </c>
      <c r="AL33" s="52">
        <f t="array" ref="AL33">ROUND((($M$48*(1-S33))+($P$48*(1-S33))+(10/3)*(1-S33)),2)</f>
        <v>2.0699999999999998</v>
      </c>
      <c r="AM33" s="54">
        <f t="shared" si="13"/>
        <v>30.009999999999998</v>
      </c>
    </row>
    <row r="34" spans="1:39" ht="15.75" customHeight="1">
      <c r="A34" s="44" t="s">
        <v>187</v>
      </c>
      <c r="B34" s="45" t="s">
        <v>188</v>
      </c>
      <c r="C34" s="44">
        <v>4</v>
      </c>
      <c r="D34" s="44">
        <v>5</v>
      </c>
      <c r="E34" s="44">
        <v>3</v>
      </c>
      <c r="F34" s="52">
        <v>2</v>
      </c>
      <c r="G34" s="52">
        <v>2</v>
      </c>
      <c r="H34" s="52">
        <v>1</v>
      </c>
      <c r="I34" s="44">
        <v>0</v>
      </c>
      <c r="J34" s="52">
        <f t="shared" si="0"/>
        <v>17</v>
      </c>
      <c r="K34" s="44">
        <v>2</v>
      </c>
      <c r="L34" s="44">
        <v>3</v>
      </c>
      <c r="M34" s="44">
        <v>2</v>
      </c>
      <c r="N34" s="52">
        <v>1</v>
      </c>
      <c r="O34" s="52">
        <v>2</v>
      </c>
      <c r="P34" s="52">
        <v>2</v>
      </c>
      <c r="Q34" s="44">
        <v>3</v>
      </c>
      <c r="R34" s="52">
        <f t="shared" si="1"/>
        <v>15</v>
      </c>
      <c r="S34" s="52">
        <f t="shared" si="2"/>
        <v>0.8</v>
      </c>
      <c r="T34" s="52">
        <f t="shared" si="3"/>
        <v>4.8</v>
      </c>
      <c r="U34" s="52">
        <f t="shared" si="4"/>
        <v>10.130000000000001</v>
      </c>
      <c r="V34" s="52">
        <f t="shared" si="5"/>
        <v>4</v>
      </c>
      <c r="W34" s="52">
        <f t="shared" si="6"/>
        <v>1.2</v>
      </c>
      <c r="X34" s="52">
        <f t="shared" si="7"/>
        <v>1</v>
      </c>
      <c r="Y34" s="52">
        <f t="shared" si="8"/>
        <v>21.13</v>
      </c>
      <c r="Z34" s="52">
        <v>5</v>
      </c>
      <c r="AA34" s="54"/>
      <c r="AB34" s="54"/>
      <c r="AC34" s="54"/>
      <c r="AD34" s="54"/>
      <c r="AE34" s="54"/>
      <c r="AF34" s="54"/>
      <c r="AG34" s="54"/>
      <c r="AH34" s="52">
        <f t="shared" si="9"/>
        <v>8.27</v>
      </c>
      <c r="AI34" s="52">
        <f t="shared" si="10"/>
        <v>8.27</v>
      </c>
      <c r="AJ34" s="52">
        <f t="shared" si="11"/>
        <v>9.33</v>
      </c>
      <c r="AK34" s="52">
        <f t="shared" si="12"/>
        <v>2.0699999999999998</v>
      </c>
      <c r="AL34" s="52">
        <f t="array" ref="AL34">ROUND((($M$48*(1-S34))+($P$48*(1-S34))+(10/3)*(1-S34)),2)</f>
        <v>2.0699999999999998</v>
      </c>
      <c r="AM34" s="54">
        <f t="shared" si="13"/>
        <v>30.009999999999998</v>
      </c>
    </row>
    <row r="35" spans="1:39" ht="15.75" customHeight="1">
      <c r="A35" s="44" t="s">
        <v>189</v>
      </c>
      <c r="B35" s="45" t="s">
        <v>190</v>
      </c>
      <c r="C35" s="44">
        <v>5</v>
      </c>
      <c r="D35" s="44">
        <v>3</v>
      </c>
      <c r="E35" s="44">
        <v>4</v>
      </c>
      <c r="F35" s="52">
        <v>2</v>
      </c>
      <c r="G35" s="52">
        <v>2</v>
      </c>
      <c r="H35" s="52">
        <v>1</v>
      </c>
      <c r="I35" s="44">
        <v>2</v>
      </c>
      <c r="J35" s="52">
        <f t="shared" si="0"/>
        <v>19</v>
      </c>
      <c r="K35" s="44">
        <v>2</v>
      </c>
      <c r="L35" s="44">
        <v>2</v>
      </c>
      <c r="M35" s="44">
        <v>3</v>
      </c>
      <c r="N35" s="52">
        <v>1</v>
      </c>
      <c r="O35" s="52">
        <v>2</v>
      </c>
      <c r="P35" s="52">
        <v>2</v>
      </c>
      <c r="Q35" s="44">
        <v>3</v>
      </c>
      <c r="R35" s="52">
        <f t="shared" si="1"/>
        <v>15</v>
      </c>
      <c r="S35" s="52">
        <f t="shared" si="2"/>
        <v>0.8</v>
      </c>
      <c r="T35" s="52">
        <f t="shared" si="3"/>
        <v>6.13</v>
      </c>
      <c r="U35" s="52">
        <f t="shared" si="4"/>
        <v>9.07</v>
      </c>
      <c r="V35" s="52">
        <f t="shared" si="5"/>
        <v>5.33</v>
      </c>
      <c r="W35" s="52">
        <f t="shared" si="6"/>
        <v>1</v>
      </c>
      <c r="X35" s="52">
        <f t="shared" si="7"/>
        <v>1.2</v>
      </c>
      <c r="Y35" s="52">
        <f t="shared" si="8"/>
        <v>22.73</v>
      </c>
      <c r="Z35" s="52">
        <v>7</v>
      </c>
      <c r="AA35" s="54"/>
      <c r="AB35" s="54"/>
      <c r="AC35" s="54"/>
      <c r="AD35" s="54"/>
      <c r="AE35" s="54"/>
      <c r="AF35" s="54"/>
      <c r="AG35" s="54"/>
      <c r="AH35" s="52">
        <f t="shared" si="9"/>
        <v>8.27</v>
      </c>
      <c r="AI35" s="52">
        <f t="shared" si="10"/>
        <v>8.27</v>
      </c>
      <c r="AJ35" s="52">
        <f t="shared" si="11"/>
        <v>9.33</v>
      </c>
      <c r="AK35" s="52">
        <f t="shared" si="12"/>
        <v>2.0699999999999998</v>
      </c>
      <c r="AL35" s="52">
        <f t="array" ref="AL35">ROUND((($M$48*(1-S35))+($P$48*(1-S35))+(10/3)*(1-S35)),2)</f>
        <v>2.0699999999999998</v>
      </c>
      <c r="AM35" s="54">
        <f t="shared" si="13"/>
        <v>30.009999999999998</v>
      </c>
    </row>
    <row r="36" spans="1:39" ht="15.75" customHeight="1">
      <c r="A36" s="44" t="s">
        <v>191</v>
      </c>
      <c r="B36" s="45" t="s">
        <v>192</v>
      </c>
      <c r="C36" s="44">
        <v>4</v>
      </c>
      <c r="D36" s="44">
        <v>5</v>
      </c>
      <c r="E36" s="44">
        <v>3</v>
      </c>
      <c r="F36" s="52">
        <v>2</v>
      </c>
      <c r="G36" s="52">
        <v>2</v>
      </c>
      <c r="H36" s="52">
        <v>1</v>
      </c>
      <c r="I36" s="44">
        <v>1</v>
      </c>
      <c r="J36" s="52">
        <f t="shared" si="0"/>
        <v>18</v>
      </c>
      <c r="K36" s="44">
        <v>2</v>
      </c>
      <c r="L36" s="44">
        <v>1</v>
      </c>
      <c r="M36" s="44">
        <v>1</v>
      </c>
      <c r="N36" s="52">
        <v>1</v>
      </c>
      <c r="O36" s="52">
        <v>2</v>
      </c>
      <c r="P36" s="52">
        <v>2</v>
      </c>
      <c r="Q36" s="44">
        <v>2</v>
      </c>
      <c r="R36" s="52">
        <f t="shared" si="1"/>
        <v>11</v>
      </c>
      <c r="S36" s="52">
        <f t="shared" si="2"/>
        <v>0.8</v>
      </c>
      <c r="T36" s="52">
        <f t="shared" si="3"/>
        <v>5.07</v>
      </c>
      <c r="U36" s="52">
        <f t="shared" si="4"/>
        <v>10.4</v>
      </c>
      <c r="V36" s="52">
        <f t="shared" si="5"/>
        <v>4.2</v>
      </c>
      <c r="W36" s="52">
        <f t="shared" si="6"/>
        <v>0.73</v>
      </c>
      <c r="X36" s="52">
        <f t="shared" si="7"/>
        <v>0.73</v>
      </c>
      <c r="Y36" s="52">
        <f t="shared" si="8"/>
        <v>21.130000000000003</v>
      </c>
      <c r="Z36" s="52">
        <v>0</v>
      </c>
      <c r="AA36" s="54"/>
      <c r="AB36" s="54"/>
      <c r="AC36" s="54"/>
      <c r="AD36" s="54"/>
      <c r="AE36" s="54"/>
      <c r="AF36" s="54"/>
      <c r="AG36" s="54"/>
      <c r="AH36" s="52">
        <f t="shared" si="9"/>
        <v>8.27</v>
      </c>
      <c r="AI36" s="52">
        <f t="shared" si="10"/>
        <v>8.27</v>
      </c>
      <c r="AJ36" s="52">
        <f t="shared" si="11"/>
        <v>9.33</v>
      </c>
      <c r="AK36" s="52">
        <f t="shared" si="12"/>
        <v>2.0699999999999998</v>
      </c>
      <c r="AL36" s="52">
        <f t="array" ref="AL36">ROUND((($M$48*(1-S36))+($P$48*(1-S36))+(10/3)*(1-S36)),2)</f>
        <v>2.0699999999999998</v>
      </c>
      <c r="AM36" s="54">
        <f t="shared" si="13"/>
        <v>30.009999999999998</v>
      </c>
    </row>
    <row r="37" spans="1:39" ht="15.75" customHeight="1">
      <c r="A37" s="44" t="s">
        <v>193</v>
      </c>
      <c r="B37" s="45" t="s">
        <v>194</v>
      </c>
      <c r="C37" s="44">
        <v>5</v>
      </c>
      <c r="D37" s="44">
        <v>5</v>
      </c>
      <c r="E37" s="44">
        <v>3</v>
      </c>
      <c r="F37" s="52">
        <v>2</v>
      </c>
      <c r="G37" s="52">
        <v>2</v>
      </c>
      <c r="H37" s="52">
        <v>1</v>
      </c>
      <c r="I37" s="44">
        <v>0</v>
      </c>
      <c r="J37" s="52">
        <f t="shared" si="0"/>
        <v>18</v>
      </c>
      <c r="K37" s="44">
        <v>1</v>
      </c>
      <c r="L37" s="44">
        <v>1</v>
      </c>
      <c r="M37" s="44">
        <v>1</v>
      </c>
      <c r="N37" s="52">
        <v>1</v>
      </c>
      <c r="O37" s="52">
        <v>2</v>
      </c>
      <c r="P37" s="52">
        <v>2</v>
      </c>
      <c r="Q37" s="44">
        <v>0</v>
      </c>
      <c r="R37" s="52">
        <f t="shared" si="1"/>
        <v>8</v>
      </c>
      <c r="S37" s="52">
        <f t="shared" si="2"/>
        <v>0.8</v>
      </c>
      <c r="T37" s="52">
        <f t="shared" si="3"/>
        <v>5.6</v>
      </c>
      <c r="U37" s="52">
        <f t="shared" si="4"/>
        <v>10.4</v>
      </c>
      <c r="V37" s="52">
        <f t="shared" si="5"/>
        <v>3.6</v>
      </c>
      <c r="W37" s="52">
        <f t="shared" si="6"/>
        <v>0.6</v>
      </c>
      <c r="X37" s="52">
        <f t="shared" si="7"/>
        <v>0.6</v>
      </c>
      <c r="Y37" s="52">
        <f t="shared" si="8"/>
        <v>20.800000000000004</v>
      </c>
      <c r="Z37" s="52">
        <v>0</v>
      </c>
      <c r="AA37" s="54"/>
      <c r="AB37" s="54"/>
      <c r="AC37" s="54"/>
      <c r="AD37" s="54"/>
      <c r="AE37" s="54"/>
      <c r="AF37" s="54"/>
      <c r="AG37" s="54"/>
      <c r="AH37" s="52">
        <f t="shared" si="9"/>
        <v>8.27</v>
      </c>
      <c r="AI37" s="52">
        <f t="shared" si="10"/>
        <v>8.27</v>
      </c>
      <c r="AJ37" s="52">
        <f t="shared" si="11"/>
        <v>9.33</v>
      </c>
      <c r="AK37" s="52">
        <f t="shared" si="12"/>
        <v>2.0699999999999998</v>
      </c>
      <c r="AL37" s="52">
        <f t="array" ref="AL37">ROUND((($M$48*(1-S37))+($P$48*(1-S37))+(10/3)*(1-S37)),2)</f>
        <v>2.0699999999999998</v>
      </c>
      <c r="AM37" s="54">
        <f t="shared" si="13"/>
        <v>30.009999999999998</v>
      </c>
    </row>
    <row r="38" spans="1:39" ht="15.75" customHeight="1">
      <c r="A38" s="44" t="s">
        <v>195</v>
      </c>
      <c r="B38" s="45" t="s">
        <v>196</v>
      </c>
      <c r="C38" s="44">
        <v>4</v>
      </c>
      <c r="D38" s="44">
        <v>5</v>
      </c>
      <c r="E38" s="44">
        <v>3</v>
      </c>
      <c r="F38" s="52">
        <v>2</v>
      </c>
      <c r="G38" s="52">
        <v>2</v>
      </c>
      <c r="H38" s="52">
        <v>1</v>
      </c>
      <c r="I38" s="44">
        <v>2</v>
      </c>
      <c r="J38" s="52">
        <f t="shared" si="0"/>
        <v>19</v>
      </c>
      <c r="K38" s="44">
        <v>3</v>
      </c>
      <c r="L38" s="44">
        <v>3</v>
      </c>
      <c r="M38" s="44">
        <v>3</v>
      </c>
      <c r="N38" s="52">
        <v>1</v>
      </c>
      <c r="O38" s="52">
        <v>2</v>
      </c>
      <c r="P38" s="52">
        <v>2</v>
      </c>
      <c r="Q38" s="44">
        <v>4</v>
      </c>
      <c r="R38" s="52">
        <f t="shared" si="1"/>
        <v>18</v>
      </c>
      <c r="S38" s="52">
        <f t="shared" si="2"/>
        <v>0.8</v>
      </c>
      <c r="T38" s="52">
        <f t="shared" si="3"/>
        <v>5.33</v>
      </c>
      <c r="U38" s="52">
        <f t="shared" si="4"/>
        <v>10.67</v>
      </c>
      <c r="V38" s="52">
        <f t="shared" si="5"/>
        <v>4.8</v>
      </c>
      <c r="W38" s="52">
        <f t="shared" si="6"/>
        <v>1.27</v>
      </c>
      <c r="X38" s="52">
        <f t="shared" si="7"/>
        <v>1.27</v>
      </c>
      <c r="Y38" s="52">
        <f t="shared" si="8"/>
        <v>23.34</v>
      </c>
      <c r="Z38" s="52">
        <v>5</v>
      </c>
      <c r="AA38" s="54"/>
      <c r="AB38" s="54"/>
      <c r="AC38" s="54"/>
      <c r="AD38" s="54"/>
      <c r="AE38" s="54"/>
      <c r="AF38" s="54"/>
      <c r="AG38" s="54"/>
      <c r="AH38" s="52">
        <f t="shared" si="9"/>
        <v>8.27</v>
      </c>
      <c r="AI38" s="52">
        <f t="shared" si="10"/>
        <v>8.27</v>
      </c>
      <c r="AJ38" s="52">
        <f t="shared" si="11"/>
        <v>9.33</v>
      </c>
      <c r="AK38" s="52">
        <f t="shared" si="12"/>
        <v>2.0699999999999998</v>
      </c>
      <c r="AL38" s="52">
        <f t="array" ref="AL38">ROUND((($M$48*(1-S38))+($P$48*(1-S38))+(10/3)*(1-S38)),2)</f>
        <v>2.0699999999999998</v>
      </c>
      <c r="AM38" s="54">
        <f t="shared" si="13"/>
        <v>30.009999999999998</v>
      </c>
    </row>
    <row r="39" spans="1:39" ht="15.75" customHeight="1">
      <c r="A39" s="44" t="s">
        <v>197</v>
      </c>
      <c r="B39" s="45" t="s">
        <v>198</v>
      </c>
      <c r="C39" s="44">
        <v>5</v>
      </c>
      <c r="D39" s="44">
        <v>5</v>
      </c>
      <c r="E39" s="44">
        <v>4</v>
      </c>
      <c r="F39" s="52">
        <v>2</v>
      </c>
      <c r="G39" s="52">
        <v>2</v>
      </c>
      <c r="H39" s="52">
        <v>1</v>
      </c>
      <c r="I39" s="44">
        <v>4</v>
      </c>
      <c r="J39" s="52">
        <f t="shared" si="0"/>
        <v>23</v>
      </c>
      <c r="K39" s="44">
        <v>3</v>
      </c>
      <c r="L39" s="44">
        <v>2</v>
      </c>
      <c r="M39" s="44">
        <v>1</v>
      </c>
      <c r="N39" s="52">
        <v>1</v>
      </c>
      <c r="O39" s="52">
        <v>2</v>
      </c>
      <c r="P39" s="52">
        <v>2</v>
      </c>
      <c r="Q39" s="44">
        <v>4</v>
      </c>
      <c r="R39" s="52">
        <f t="shared" si="1"/>
        <v>15</v>
      </c>
      <c r="S39" s="52">
        <f t="shared" si="2"/>
        <v>0.8</v>
      </c>
      <c r="T39" s="52">
        <f t="shared" si="3"/>
        <v>6.67</v>
      </c>
      <c r="U39" s="52">
        <f t="shared" si="4"/>
        <v>11.73</v>
      </c>
      <c r="V39" s="52">
        <f t="shared" si="5"/>
        <v>6.13</v>
      </c>
      <c r="W39" s="52">
        <f t="shared" si="6"/>
        <v>1.07</v>
      </c>
      <c r="X39" s="52">
        <f t="shared" si="7"/>
        <v>0.87</v>
      </c>
      <c r="Y39" s="52">
        <f t="shared" si="8"/>
        <v>26.47</v>
      </c>
      <c r="Z39" s="52">
        <v>7</v>
      </c>
      <c r="AA39" s="54"/>
      <c r="AB39" s="54"/>
      <c r="AC39" s="54"/>
      <c r="AD39" s="54"/>
      <c r="AE39" s="54"/>
      <c r="AF39" s="54"/>
      <c r="AG39" s="54"/>
      <c r="AH39" s="52">
        <f t="shared" si="9"/>
        <v>8.27</v>
      </c>
      <c r="AI39" s="52">
        <f t="shared" si="10"/>
        <v>8.27</v>
      </c>
      <c r="AJ39" s="52">
        <f t="shared" si="11"/>
        <v>9.33</v>
      </c>
      <c r="AK39" s="52">
        <f t="shared" si="12"/>
        <v>2.0699999999999998</v>
      </c>
      <c r="AL39" s="52">
        <f t="array" ref="AL39">ROUND((($M$48*(1-S39))+($P$48*(1-S39))+(10/3)*(1-S39)),2)</f>
        <v>2.0699999999999998</v>
      </c>
      <c r="AM39" s="54">
        <f t="shared" si="13"/>
        <v>30.009999999999998</v>
      </c>
    </row>
    <row r="40" spans="1:39" ht="15.75" customHeight="1">
      <c r="A40" s="44" t="s">
        <v>199</v>
      </c>
      <c r="B40" s="45" t="s">
        <v>200</v>
      </c>
      <c r="C40" s="44">
        <v>3</v>
      </c>
      <c r="D40" s="44">
        <v>4</v>
      </c>
      <c r="E40" s="44">
        <v>4</v>
      </c>
      <c r="F40" s="52">
        <v>2</v>
      </c>
      <c r="G40" s="52">
        <v>2</v>
      </c>
      <c r="H40" s="52">
        <v>1</v>
      </c>
      <c r="I40" s="44">
        <v>4</v>
      </c>
      <c r="J40" s="52">
        <f t="shared" si="0"/>
        <v>20</v>
      </c>
      <c r="K40" s="44">
        <v>5</v>
      </c>
      <c r="L40" s="44">
        <v>4</v>
      </c>
      <c r="M40" s="44">
        <v>1</v>
      </c>
      <c r="N40" s="52">
        <v>1</v>
      </c>
      <c r="O40" s="52">
        <v>2</v>
      </c>
      <c r="P40" s="52">
        <v>2</v>
      </c>
      <c r="Q40" s="44">
        <v>5</v>
      </c>
      <c r="R40" s="52">
        <f t="shared" si="1"/>
        <v>20</v>
      </c>
      <c r="S40" s="52">
        <f t="shared" si="2"/>
        <v>0.8</v>
      </c>
      <c r="T40" s="52">
        <f t="shared" si="3"/>
        <v>5.07</v>
      </c>
      <c r="U40" s="52">
        <f t="shared" si="4"/>
        <v>10.130000000000001</v>
      </c>
      <c r="V40" s="52">
        <f t="shared" si="5"/>
        <v>6.6</v>
      </c>
      <c r="W40" s="52">
        <f t="shared" si="6"/>
        <v>1.53</v>
      </c>
      <c r="X40" s="52">
        <f t="shared" si="7"/>
        <v>0.93</v>
      </c>
      <c r="Y40" s="52">
        <f t="shared" si="8"/>
        <v>24.26</v>
      </c>
      <c r="Z40" s="52">
        <v>0</v>
      </c>
      <c r="AA40" s="54"/>
      <c r="AB40" s="54"/>
      <c r="AC40" s="54"/>
      <c r="AD40" s="54"/>
      <c r="AE40" s="54"/>
      <c r="AF40" s="54"/>
      <c r="AG40" s="54"/>
      <c r="AH40" s="52">
        <f t="shared" si="9"/>
        <v>8.27</v>
      </c>
      <c r="AI40" s="52">
        <f t="shared" si="10"/>
        <v>8.27</v>
      </c>
      <c r="AJ40" s="52">
        <f t="shared" si="11"/>
        <v>9.33</v>
      </c>
      <c r="AK40" s="52">
        <f t="shared" si="12"/>
        <v>2.0699999999999998</v>
      </c>
      <c r="AL40" s="52">
        <f t="array" ref="AL40">ROUND((($M$48*(1-S40))+($P$48*(1-S40))+(10/3)*(1-S40)),2)</f>
        <v>2.0699999999999998</v>
      </c>
      <c r="AM40" s="54">
        <f t="shared" si="13"/>
        <v>30.009999999999998</v>
      </c>
    </row>
    <row r="41" spans="1:39" ht="15.75" customHeight="1">
      <c r="A41" s="44" t="s">
        <v>201</v>
      </c>
      <c r="B41" s="45" t="s">
        <v>202</v>
      </c>
      <c r="C41" s="44">
        <v>5</v>
      </c>
      <c r="D41" s="44">
        <v>3</v>
      </c>
      <c r="E41" s="44">
        <v>4</v>
      </c>
      <c r="F41" s="52">
        <v>2</v>
      </c>
      <c r="G41" s="52">
        <v>2</v>
      </c>
      <c r="H41" s="52">
        <v>1</v>
      </c>
      <c r="I41" s="44">
        <v>2</v>
      </c>
      <c r="J41" s="52">
        <f t="shared" si="0"/>
        <v>19</v>
      </c>
      <c r="K41" s="44">
        <v>5</v>
      </c>
      <c r="L41" s="44">
        <v>4</v>
      </c>
      <c r="M41" s="44">
        <v>0</v>
      </c>
      <c r="N41" s="52">
        <v>1</v>
      </c>
      <c r="O41" s="52">
        <v>2</v>
      </c>
      <c r="P41" s="52">
        <v>2</v>
      </c>
      <c r="Q41" s="44">
        <v>6</v>
      </c>
      <c r="R41" s="52">
        <f t="shared" si="1"/>
        <v>20</v>
      </c>
      <c r="S41" s="52">
        <f t="shared" si="2"/>
        <v>0.2</v>
      </c>
      <c r="T41" s="52">
        <f t="shared" si="3"/>
        <v>1.53</v>
      </c>
      <c r="U41" s="52">
        <f t="shared" si="4"/>
        <v>1.1299999999999999</v>
      </c>
      <c r="V41" s="52">
        <f t="shared" si="5"/>
        <v>7.53</v>
      </c>
      <c r="W41" s="52">
        <f t="shared" si="6"/>
        <v>6.4</v>
      </c>
      <c r="X41" s="52">
        <f t="shared" si="7"/>
        <v>3.2</v>
      </c>
      <c r="Y41" s="52">
        <f t="shared" si="8"/>
        <v>19.790000000000003</v>
      </c>
      <c r="Z41" s="52">
        <v>5</v>
      </c>
      <c r="AA41" s="54"/>
      <c r="AB41" s="54"/>
      <c r="AC41" s="54"/>
      <c r="AD41" s="54"/>
      <c r="AE41" s="54"/>
      <c r="AF41" s="54"/>
      <c r="AG41" s="54"/>
      <c r="AH41" s="52">
        <f t="shared" si="9"/>
        <v>2.0699999999999998</v>
      </c>
      <c r="AI41" s="52">
        <f t="shared" si="10"/>
        <v>2.0699999999999998</v>
      </c>
      <c r="AJ41" s="52">
        <f t="shared" si="11"/>
        <v>9.33</v>
      </c>
      <c r="AK41" s="52">
        <f t="shared" si="12"/>
        <v>8.27</v>
      </c>
      <c r="AL41" s="52">
        <f t="array" ref="AL41">ROUND((($M$48*(1-S41))+($P$48*(1-S41))+(10/3)*(1-S41)),2)</f>
        <v>8.27</v>
      </c>
      <c r="AM41" s="54">
        <f t="shared" si="13"/>
        <v>30.009999999999998</v>
      </c>
    </row>
    <row r="42" spans="1:39" ht="15.75" customHeight="1">
      <c r="A42" s="55"/>
      <c r="B42" s="55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H42" s="53"/>
      <c r="AI42" s="53"/>
      <c r="AJ42" s="53"/>
      <c r="AK42" s="53"/>
      <c r="AL42" s="53"/>
    </row>
    <row r="43" spans="1:39" ht="15.75" customHeight="1">
      <c r="A43" s="55"/>
      <c r="B43" s="55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H43" s="53"/>
      <c r="AI43" s="53"/>
      <c r="AJ43" s="53"/>
      <c r="AK43" s="53"/>
      <c r="AL43" s="53"/>
    </row>
    <row r="44" spans="1:39" ht="15.75" customHeight="1">
      <c r="A44" s="53"/>
      <c r="N44" s="53"/>
      <c r="O44" s="53"/>
      <c r="P44" s="53"/>
      <c r="Q44" s="53"/>
      <c r="R44" s="53"/>
      <c r="S44" s="53"/>
      <c r="T44" s="53"/>
      <c r="U44" s="53"/>
      <c r="AH44" s="53"/>
      <c r="AI44" s="53"/>
      <c r="AJ44" s="53"/>
      <c r="AK44" s="53"/>
      <c r="AL44" s="53"/>
    </row>
    <row r="45" spans="1:39" ht="15.75" customHeight="1">
      <c r="A45" s="53"/>
      <c r="N45" s="53"/>
      <c r="O45" s="53"/>
      <c r="P45" s="53"/>
      <c r="Q45" s="53"/>
      <c r="R45" s="53"/>
      <c r="S45" s="53"/>
      <c r="T45" s="53"/>
      <c r="U45" s="53"/>
      <c r="AH45" s="53"/>
      <c r="AI45" s="53"/>
      <c r="AJ45" s="53"/>
      <c r="AK45" s="53"/>
      <c r="AL45" s="53"/>
    </row>
    <row r="46" spans="1:39" ht="15.75" customHeight="1">
      <c r="A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AH46" s="53"/>
      <c r="AI46" s="53"/>
      <c r="AJ46" s="53"/>
      <c r="AK46" s="53"/>
      <c r="AL46" s="53"/>
    </row>
    <row r="47" spans="1:39" ht="15.75" customHeight="1">
      <c r="A47" s="53"/>
      <c r="B47" s="47" t="s">
        <v>18</v>
      </c>
      <c r="C47" s="56">
        <v>36</v>
      </c>
      <c r="D47" s="56">
        <v>36</v>
      </c>
      <c r="E47" s="56">
        <v>36</v>
      </c>
      <c r="F47" s="57">
        <v>36</v>
      </c>
      <c r="G47" s="57">
        <v>36</v>
      </c>
      <c r="H47" s="57">
        <v>36</v>
      </c>
      <c r="I47" s="58"/>
      <c r="J47" s="58"/>
      <c r="K47" s="59">
        <v>36</v>
      </c>
      <c r="L47" s="59">
        <v>36</v>
      </c>
      <c r="M47" s="59">
        <v>36</v>
      </c>
      <c r="N47" s="60">
        <v>36</v>
      </c>
      <c r="O47" s="60">
        <v>36</v>
      </c>
      <c r="P47" s="60">
        <v>36</v>
      </c>
      <c r="Q47" s="58"/>
      <c r="R47" s="58"/>
      <c r="S47" s="58"/>
      <c r="T47" s="58"/>
      <c r="U47" s="58"/>
      <c r="V47" s="58"/>
      <c r="W47" s="58"/>
      <c r="X47" s="58"/>
      <c r="Y47" s="58"/>
      <c r="Z47" s="60">
        <v>36</v>
      </c>
      <c r="AH47" s="53"/>
      <c r="AI47" s="53"/>
      <c r="AJ47" s="53"/>
      <c r="AK47" s="53"/>
      <c r="AL47" s="53"/>
    </row>
    <row r="48" spans="1:39" ht="15.75" customHeight="1">
      <c r="A48" s="53"/>
      <c r="B48" s="47" t="s">
        <v>19</v>
      </c>
      <c r="C48" s="61">
        <v>5</v>
      </c>
      <c r="D48" s="61">
        <v>5</v>
      </c>
      <c r="E48" s="61">
        <v>5</v>
      </c>
      <c r="F48" s="62">
        <v>2</v>
      </c>
      <c r="G48" s="62">
        <v>2</v>
      </c>
      <c r="H48" s="62">
        <v>1</v>
      </c>
      <c r="I48" s="63"/>
      <c r="J48" s="63"/>
      <c r="K48" s="64">
        <v>5</v>
      </c>
      <c r="L48" s="64">
        <v>5</v>
      </c>
      <c r="M48" s="64">
        <v>5</v>
      </c>
      <c r="N48" s="65">
        <v>1</v>
      </c>
      <c r="O48" s="65">
        <v>2</v>
      </c>
      <c r="P48" s="65">
        <v>2</v>
      </c>
      <c r="Q48" s="63"/>
      <c r="R48" s="63"/>
      <c r="S48" s="63"/>
      <c r="T48" s="63"/>
      <c r="U48" s="63"/>
      <c r="V48" s="63"/>
      <c r="W48" s="66"/>
      <c r="X48" s="63"/>
      <c r="Y48" s="67">
        <v>0.5</v>
      </c>
      <c r="Z48" s="65">
        <v>5</v>
      </c>
      <c r="AH48" s="53"/>
      <c r="AI48" s="53"/>
      <c r="AJ48" s="53"/>
      <c r="AK48" s="53"/>
      <c r="AL48" s="53"/>
    </row>
    <row r="49" spans="1:38" ht="15.75" customHeight="1">
      <c r="A49" s="53"/>
      <c r="N49" s="53"/>
      <c r="O49" s="53"/>
      <c r="P49" s="53"/>
      <c r="Q49" s="53"/>
      <c r="R49" s="53"/>
      <c r="S49" s="53"/>
      <c r="T49" s="53"/>
      <c r="U49" s="53"/>
      <c r="AH49" s="53"/>
      <c r="AI49" s="53"/>
      <c r="AJ49" s="53"/>
      <c r="AK49" s="53"/>
      <c r="AL49" s="53"/>
    </row>
    <row r="50" spans="1:38" ht="15.75" customHeight="1">
      <c r="A50" s="53"/>
      <c r="N50" s="53"/>
      <c r="O50" s="53"/>
      <c r="P50" s="53"/>
      <c r="Q50" s="53"/>
      <c r="R50" s="53"/>
      <c r="S50" s="53"/>
      <c r="T50" s="53"/>
      <c r="U50" s="53"/>
      <c r="W50" s="63" t="s">
        <v>20</v>
      </c>
      <c r="Z50" s="58">
        <f>COUNTIF(Z6:Z43,"&gt;="&amp;Z48)</f>
        <v>29</v>
      </c>
      <c r="AH50" s="53"/>
      <c r="AI50" s="53"/>
      <c r="AJ50" s="53"/>
      <c r="AK50" s="53"/>
      <c r="AL50" s="53"/>
    </row>
    <row r="51" spans="1:38" ht="15.75" customHeight="1">
      <c r="A51" s="53"/>
      <c r="N51" s="53"/>
      <c r="O51" s="53"/>
      <c r="P51" s="53"/>
      <c r="Q51" s="53"/>
      <c r="R51" s="53"/>
      <c r="S51" s="53"/>
      <c r="T51" s="53"/>
      <c r="U51" s="53"/>
      <c r="Y51" s="50" t="s">
        <v>21</v>
      </c>
      <c r="Z51" s="58">
        <f>IF(Z50&gt;=W57,3,IF(Z50&gt;=W56,2,IF(Z50&gt;=W55,1,0)))</f>
        <v>3</v>
      </c>
      <c r="AH51" s="53"/>
      <c r="AI51" s="53"/>
      <c r="AJ51" s="53"/>
      <c r="AK51" s="53"/>
      <c r="AL51" s="53"/>
    </row>
    <row r="52" spans="1:38" ht="15.75" customHeight="1">
      <c r="A52" s="53"/>
      <c r="N52" s="53"/>
      <c r="O52" s="53"/>
      <c r="P52" s="53"/>
      <c r="Q52" s="53"/>
      <c r="R52" s="53"/>
      <c r="S52" s="53"/>
      <c r="T52" s="53"/>
      <c r="U52" s="53"/>
      <c r="AF52" s="53"/>
      <c r="AG52" s="53"/>
      <c r="AH52" s="53"/>
      <c r="AI52" s="53"/>
      <c r="AJ52" s="53"/>
      <c r="AK52" s="53"/>
      <c r="AL52" s="53"/>
    </row>
    <row r="53" spans="1:38" ht="15.75" customHeight="1">
      <c r="A53" s="53"/>
      <c r="N53" s="53"/>
      <c r="O53" s="53"/>
      <c r="P53" s="53"/>
      <c r="Q53" s="53"/>
      <c r="R53" s="53"/>
      <c r="S53" s="53"/>
      <c r="T53" s="53"/>
      <c r="U53" s="53"/>
      <c r="AF53" s="53"/>
      <c r="AG53" s="53"/>
      <c r="AH53" s="53"/>
      <c r="AI53" s="53"/>
      <c r="AJ53" s="53"/>
      <c r="AK53" s="53"/>
      <c r="AL53" s="53"/>
    </row>
    <row r="54" spans="1:38" ht="15.75" customHeight="1">
      <c r="A54" s="53"/>
      <c r="N54" s="53"/>
      <c r="O54" s="53"/>
      <c r="P54" s="53"/>
      <c r="Q54" s="53"/>
      <c r="R54" s="53"/>
      <c r="S54" s="53"/>
      <c r="T54" s="53"/>
      <c r="U54" s="53"/>
      <c r="AF54" s="53"/>
      <c r="AG54" s="53"/>
      <c r="AH54" s="53"/>
      <c r="AI54" s="53"/>
      <c r="AJ54" s="53"/>
      <c r="AK54" s="53"/>
      <c r="AL54" s="53"/>
    </row>
    <row r="55" spans="1:38" ht="15" customHeight="1">
      <c r="A55" s="53"/>
      <c r="N55" s="53"/>
      <c r="O55" s="53"/>
      <c r="P55" s="53"/>
      <c r="Q55" s="53"/>
      <c r="R55" s="53"/>
      <c r="S55" s="53"/>
      <c r="T55" s="53"/>
      <c r="U55" s="53"/>
      <c r="W55" s="68">
        <f>0.5*C47</f>
        <v>18</v>
      </c>
      <c r="X55" s="69" t="s">
        <v>22</v>
      </c>
      <c r="AF55" s="53"/>
      <c r="AG55" s="53"/>
      <c r="AH55" s="53"/>
      <c r="AI55" s="53"/>
      <c r="AJ55" s="53"/>
      <c r="AK55" s="53"/>
      <c r="AL55" s="53"/>
    </row>
    <row r="56" spans="1:38" ht="18.75" customHeight="1">
      <c r="A56" s="53"/>
      <c r="B56" s="70" t="s">
        <v>23</v>
      </c>
      <c r="N56" s="53"/>
      <c r="O56" s="53"/>
      <c r="P56" s="53"/>
      <c r="Q56" s="53"/>
      <c r="R56" s="53"/>
      <c r="S56" s="53"/>
      <c r="T56" s="53"/>
      <c r="U56" s="53"/>
      <c r="W56" s="68">
        <f>0.6*C47</f>
        <v>21.599999999999998</v>
      </c>
      <c r="X56" s="69" t="s">
        <v>24</v>
      </c>
      <c r="Y56" s="69"/>
      <c r="Z56" s="69"/>
      <c r="AF56" s="53"/>
      <c r="AG56" s="53"/>
      <c r="AH56" s="71"/>
      <c r="AI56" s="71"/>
      <c r="AJ56" s="53"/>
      <c r="AK56" s="53"/>
      <c r="AL56" s="53"/>
    </row>
    <row r="57" spans="1:38" ht="18.75" customHeight="1">
      <c r="A57" s="53"/>
      <c r="N57" s="53"/>
      <c r="O57" s="53"/>
      <c r="P57" s="53"/>
      <c r="Q57" s="53"/>
      <c r="R57" s="53"/>
      <c r="S57" s="53"/>
      <c r="T57" s="53"/>
      <c r="U57" s="53"/>
      <c r="W57" s="68">
        <f>0.7*C47</f>
        <v>25.2</v>
      </c>
      <c r="X57" s="69" t="s">
        <v>25</v>
      </c>
      <c r="AH57" s="53"/>
      <c r="AI57" s="53"/>
      <c r="AJ57" s="53"/>
      <c r="AK57" s="53"/>
      <c r="AL57" s="53"/>
    </row>
    <row r="58" spans="1:38" ht="15.75" customHeight="1">
      <c r="A58" s="53"/>
      <c r="B58" s="48"/>
      <c r="C58" s="72" t="s">
        <v>2</v>
      </c>
      <c r="D58" s="72" t="s">
        <v>3</v>
      </c>
      <c r="E58" s="72" t="s">
        <v>4</v>
      </c>
      <c r="F58" s="73" t="s">
        <v>8</v>
      </c>
      <c r="G58" s="73" t="s">
        <v>9</v>
      </c>
      <c r="H58" s="74"/>
      <c r="N58" s="53"/>
      <c r="O58" s="53"/>
      <c r="P58" s="53"/>
      <c r="Q58" s="74"/>
      <c r="R58" s="74"/>
      <c r="S58" s="74"/>
      <c r="T58" s="74"/>
      <c r="U58" s="74"/>
      <c r="V58" s="74"/>
      <c r="W58" s="74"/>
      <c r="X58" s="74"/>
      <c r="AH58" s="53"/>
      <c r="AI58" s="53"/>
      <c r="AJ58" s="53"/>
      <c r="AK58" s="53"/>
      <c r="AL58" s="53"/>
    </row>
    <row r="59" spans="1:38" ht="15.75" customHeight="1">
      <c r="A59" s="53"/>
      <c r="B59" s="47" t="s">
        <v>26</v>
      </c>
      <c r="C59" s="56">
        <f t="array" ref="C59">SUM(N(T6:T43&gt;=0.5*(AH6:AH43)))</f>
        <v>38</v>
      </c>
      <c r="D59" s="56">
        <f t="array" ref="D59">SUM(N(U6:U43&gt;=0.5*(AI6:AI43)))</f>
        <v>38</v>
      </c>
      <c r="E59" s="56">
        <f t="array" ref="E59">SUM(N(V6:V43&gt;=0.5*(AJ6:AJ43)))</f>
        <v>29</v>
      </c>
      <c r="F59" s="56">
        <f t="array" ref="F59">SUM(N(W6:W43&gt;=0.5*(AK6:AK43)))</f>
        <v>12</v>
      </c>
      <c r="G59" s="56">
        <f t="array" ref="G59">SUM(N(X6:X43&gt;=0.5*(AL6:AL43)))</f>
        <v>8</v>
      </c>
      <c r="H59" s="58"/>
      <c r="N59" s="53"/>
      <c r="O59" s="53"/>
      <c r="P59" s="53"/>
      <c r="Q59" s="58"/>
      <c r="R59" s="58"/>
      <c r="S59" s="58"/>
      <c r="T59" s="58"/>
      <c r="U59" s="58"/>
      <c r="V59" s="58"/>
      <c r="W59" s="58"/>
      <c r="X59" s="58"/>
      <c r="AH59" s="53"/>
      <c r="AI59" s="53"/>
      <c r="AJ59" s="53"/>
      <c r="AK59" s="53"/>
      <c r="AL59" s="53"/>
    </row>
    <row r="60" spans="1:38" ht="15.75" customHeight="1">
      <c r="A60" s="53"/>
      <c r="B60" s="49" t="s">
        <v>27</v>
      </c>
      <c r="C60" s="75">
        <f>IF(C59&gt;=W57,3,IF(C59&gt;=W56,2,IF(C59&gt;=W55,1,0)))</f>
        <v>3</v>
      </c>
      <c r="D60" s="75">
        <f>IF(D59&gt;=W57,3,IF(D59&gt;=W56,2,IF(D59&gt;=W55,1,0)))</f>
        <v>3</v>
      </c>
      <c r="E60" s="75">
        <f>IF(E59&gt;=W57,3,IF(E59&gt;=W56,2,IF(E59&gt;=W55,1,0)))</f>
        <v>3</v>
      </c>
      <c r="F60" s="76">
        <f>IF(F59&gt;=W57,3,IF(F59&gt;=W56,2,IF(F59&gt;=W55,1,0)))</f>
        <v>0</v>
      </c>
      <c r="G60" s="76">
        <f t="array" ref="G60">IF(G59&gt;=W57,3,IF(G59&gt;=W56,2,IF(G59&gt;=W55,1,0)))</f>
        <v>0</v>
      </c>
      <c r="H60" s="77"/>
      <c r="N60" s="53"/>
      <c r="O60" s="53"/>
      <c r="P60" s="53"/>
      <c r="Q60" s="77"/>
      <c r="R60" s="77"/>
      <c r="S60" s="77"/>
      <c r="T60" s="77"/>
      <c r="U60" s="77"/>
      <c r="V60" s="77"/>
      <c r="W60" s="77"/>
      <c r="X60" s="77"/>
      <c r="AH60" s="53"/>
      <c r="AI60" s="53"/>
      <c r="AJ60" s="53"/>
      <c r="AK60" s="53"/>
      <c r="AL60" s="53"/>
    </row>
    <row r="61" spans="1:38" ht="15.75" customHeight="1">
      <c r="A61" s="53"/>
      <c r="N61" s="53"/>
      <c r="O61" s="53"/>
      <c r="P61" s="53"/>
      <c r="Q61" s="53"/>
      <c r="R61" s="53"/>
      <c r="S61" s="53"/>
      <c r="T61" s="53"/>
      <c r="U61" s="53"/>
      <c r="AH61" s="53"/>
      <c r="AI61" s="53"/>
      <c r="AJ61" s="53"/>
      <c r="AK61" s="53"/>
      <c r="AL61" s="53"/>
    </row>
    <row r="62" spans="1:38" ht="15.75" customHeight="1">
      <c r="A62" s="53"/>
      <c r="N62" s="53"/>
      <c r="O62" s="53"/>
      <c r="P62" s="53"/>
      <c r="Q62" s="53"/>
      <c r="R62" s="53"/>
      <c r="S62" s="53"/>
      <c r="T62" s="53"/>
      <c r="U62" s="53"/>
      <c r="AH62" s="53"/>
      <c r="AI62" s="53"/>
      <c r="AJ62" s="53"/>
      <c r="AK62" s="53"/>
      <c r="AL62" s="53"/>
    </row>
    <row r="63" spans="1:38" ht="15.75" customHeight="1">
      <c r="A63" s="53"/>
      <c r="I63" s="78"/>
      <c r="J63" s="78"/>
      <c r="K63" s="78"/>
      <c r="L63" s="78"/>
      <c r="M63" s="78"/>
      <c r="N63" s="78"/>
      <c r="O63" s="78"/>
      <c r="P63" s="78"/>
      <c r="Q63" s="53"/>
      <c r="R63" s="53"/>
      <c r="S63" s="53"/>
      <c r="T63" s="53"/>
      <c r="U63" s="53"/>
      <c r="AH63" s="53"/>
      <c r="AI63" s="53"/>
      <c r="AJ63" s="53"/>
      <c r="AK63" s="53"/>
      <c r="AL63" s="53"/>
    </row>
    <row r="64" spans="1:38" ht="6.75" customHeight="1">
      <c r="A64" s="53"/>
      <c r="I64" s="78"/>
      <c r="J64" s="78"/>
      <c r="K64" s="78"/>
      <c r="L64" s="78"/>
      <c r="M64" s="78"/>
      <c r="N64" s="78"/>
      <c r="O64" s="78"/>
      <c r="P64" s="78"/>
      <c r="Q64" s="53"/>
      <c r="R64" s="53"/>
      <c r="S64" s="53"/>
      <c r="T64" s="53"/>
      <c r="U64" s="53"/>
      <c r="Y64" s="78"/>
      <c r="AH64" s="53"/>
      <c r="AI64" s="53"/>
      <c r="AJ64" s="53"/>
      <c r="AK64" s="53"/>
      <c r="AL64" s="53"/>
    </row>
    <row r="65" spans="1:39" ht="15.75" hidden="1" customHeight="1">
      <c r="A65" s="53"/>
      <c r="I65" s="78"/>
      <c r="J65" s="78"/>
      <c r="K65" s="78"/>
      <c r="L65" s="78"/>
      <c r="M65" s="78"/>
      <c r="N65" s="78"/>
      <c r="O65" s="78"/>
      <c r="P65" s="78"/>
      <c r="Q65" s="53"/>
      <c r="R65" s="53"/>
      <c r="S65" s="53"/>
      <c r="T65" s="53"/>
      <c r="U65" s="53"/>
      <c r="Y65" s="78"/>
      <c r="Z65" s="53"/>
      <c r="AH65" s="53"/>
      <c r="AI65" s="53"/>
      <c r="AJ65" s="53"/>
      <c r="AK65" s="53"/>
      <c r="AL65" s="53"/>
    </row>
    <row r="66" spans="1:39" ht="25.5" customHeight="1">
      <c r="A66" s="53"/>
      <c r="B66" s="70" t="s">
        <v>23</v>
      </c>
      <c r="I66" s="78"/>
      <c r="J66" s="78"/>
      <c r="K66" s="78"/>
      <c r="L66" s="78"/>
      <c r="M66" s="78"/>
      <c r="N66" s="78"/>
      <c r="O66" s="78"/>
      <c r="P66" s="78"/>
      <c r="Q66" s="53"/>
      <c r="R66" s="53"/>
      <c r="S66" s="53"/>
      <c r="T66" s="53"/>
      <c r="U66" s="53"/>
      <c r="Y66" s="78"/>
      <c r="Z66" s="53"/>
      <c r="AH66" s="53"/>
      <c r="AI66" s="53"/>
      <c r="AJ66" s="53"/>
      <c r="AK66" s="53"/>
      <c r="AL66" s="53"/>
    </row>
    <row r="67" spans="1:39" ht="54" customHeight="1">
      <c r="A67" s="78"/>
      <c r="B67" s="79" t="s">
        <v>28</v>
      </c>
      <c r="C67" s="80" t="s">
        <v>203</v>
      </c>
      <c r="D67" s="80" t="s">
        <v>29</v>
      </c>
      <c r="E67" s="79" t="s">
        <v>14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</row>
    <row r="68" spans="1:39" ht="35.25" customHeight="1">
      <c r="A68" s="78"/>
      <c r="B68" s="81" t="s">
        <v>2</v>
      </c>
      <c r="C68" s="82">
        <f>ROUND(C60*0.2,2)</f>
        <v>0.6</v>
      </c>
      <c r="D68" s="83">
        <f t="shared" ref="D68:D72" si="14">0.8*$Z$51</f>
        <v>2.4000000000000004</v>
      </c>
      <c r="E68" s="83">
        <f t="shared" ref="E68:E72" si="15">SUM(C68:D68)</f>
        <v>3.0000000000000004</v>
      </c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1:39" ht="35.25" customHeight="1">
      <c r="A69" s="78"/>
      <c r="B69" s="84" t="s">
        <v>3</v>
      </c>
      <c r="C69" s="82">
        <f>ROUND(D60*0.2,2)</f>
        <v>0.6</v>
      </c>
      <c r="D69" s="83">
        <f t="shared" si="14"/>
        <v>2.4000000000000004</v>
      </c>
      <c r="E69" s="83">
        <f t="shared" si="15"/>
        <v>3.0000000000000004</v>
      </c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</row>
    <row r="70" spans="1:39" ht="35.25" customHeight="1">
      <c r="A70" s="78"/>
      <c r="B70" s="85" t="s">
        <v>4</v>
      </c>
      <c r="C70" s="82">
        <f>ROUND(E60*0.2,2)</f>
        <v>0.6</v>
      </c>
      <c r="D70" s="83">
        <f t="shared" si="14"/>
        <v>2.4000000000000004</v>
      </c>
      <c r="E70" s="83">
        <f t="shared" si="15"/>
        <v>3.0000000000000004</v>
      </c>
      <c r="F70" s="78"/>
      <c r="G70" s="78"/>
      <c r="H70" s="78"/>
      <c r="N70" s="53"/>
      <c r="O70" s="53"/>
      <c r="P70" s="53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39" ht="35.25" customHeight="1">
      <c r="A71" s="78"/>
      <c r="B71" s="86" t="s">
        <v>8</v>
      </c>
      <c r="C71" s="82">
        <f>ROUND(F60*0.2,2)</f>
        <v>0</v>
      </c>
      <c r="D71" s="83">
        <f t="shared" si="14"/>
        <v>2.4000000000000004</v>
      </c>
      <c r="E71" s="83">
        <f t="shared" si="15"/>
        <v>2.4000000000000004</v>
      </c>
      <c r="F71" s="78"/>
      <c r="G71" s="78"/>
      <c r="H71" s="78"/>
      <c r="N71" s="53"/>
      <c r="O71" s="53"/>
      <c r="P71" s="53"/>
      <c r="Q71" s="78"/>
      <c r="R71" s="78"/>
      <c r="S71" s="78"/>
      <c r="T71" s="78"/>
      <c r="U71" s="78"/>
      <c r="V71" s="78"/>
      <c r="W71" s="78"/>
      <c r="X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39" ht="35.25" customHeight="1">
      <c r="A72" s="78"/>
      <c r="B72" s="87" t="s">
        <v>9</v>
      </c>
      <c r="C72" s="82">
        <f>ROUND(G60*0.2,2)</f>
        <v>0</v>
      </c>
      <c r="D72" s="83">
        <f t="shared" si="14"/>
        <v>2.4000000000000004</v>
      </c>
      <c r="E72" s="83">
        <f t="shared" si="15"/>
        <v>2.4000000000000004</v>
      </c>
      <c r="F72" s="78"/>
      <c r="G72" s="78"/>
      <c r="H72" s="78"/>
      <c r="N72" s="53"/>
      <c r="O72" s="53"/>
      <c r="P72" s="53"/>
      <c r="Q72" s="78"/>
      <c r="R72" s="78"/>
      <c r="S72" s="78"/>
      <c r="T72" s="78"/>
      <c r="U72" s="78"/>
      <c r="V72" s="78"/>
      <c r="W72" s="78"/>
      <c r="X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</row>
    <row r="73" spans="1:39" ht="35.25" customHeight="1">
      <c r="A73" s="78"/>
      <c r="F73" s="78"/>
      <c r="G73" s="78"/>
      <c r="H73" s="78"/>
      <c r="N73" s="53"/>
      <c r="O73" s="53"/>
      <c r="P73" s="53"/>
      <c r="Q73" s="78"/>
      <c r="R73" s="78"/>
      <c r="S73" s="78"/>
      <c r="T73" s="78"/>
      <c r="U73" s="78"/>
      <c r="V73" s="78"/>
      <c r="W73" s="78"/>
      <c r="X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 ht="15.75" customHeight="1">
      <c r="A74" s="53"/>
      <c r="N74" s="53"/>
      <c r="O74" s="53"/>
      <c r="P74" s="53"/>
      <c r="Q74" s="53"/>
      <c r="R74" s="53"/>
      <c r="S74" s="53"/>
      <c r="T74" s="53"/>
      <c r="U74" s="53"/>
      <c r="AH74" s="53"/>
      <c r="AI74" s="53"/>
      <c r="AJ74" s="53"/>
      <c r="AK74" s="53"/>
      <c r="AL74" s="53"/>
    </row>
    <row r="75" spans="1:39" ht="15.75" customHeight="1">
      <c r="A75" s="53"/>
      <c r="N75" s="53"/>
      <c r="O75" s="53"/>
      <c r="P75" s="53"/>
      <c r="Q75" s="53"/>
      <c r="R75" s="53"/>
      <c r="S75" s="53"/>
      <c r="T75" s="53"/>
      <c r="U75" s="53"/>
      <c r="AH75" s="53"/>
      <c r="AI75" s="53"/>
      <c r="AJ75" s="53"/>
      <c r="AK75" s="53"/>
      <c r="AL75" s="53"/>
    </row>
    <row r="76" spans="1:39" ht="15.75" customHeight="1">
      <c r="A76" s="53"/>
      <c r="N76" s="53"/>
      <c r="O76" s="53"/>
      <c r="P76" s="53"/>
      <c r="Q76" s="53"/>
      <c r="R76" s="53"/>
      <c r="S76" s="53"/>
      <c r="T76" s="53"/>
      <c r="U76" s="53"/>
      <c r="AH76" s="53"/>
      <c r="AI76" s="53"/>
      <c r="AJ76" s="53"/>
      <c r="AK76" s="53"/>
      <c r="AL76" s="53"/>
    </row>
    <row r="77" spans="1:39" ht="15.75" customHeight="1">
      <c r="A77" s="53"/>
      <c r="N77" s="53"/>
      <c r="O77" s="53"/>
      <c r="P77" s="53"/>
      <c r="Q77" s="53"/>
      <c r="R77" s="53"/>
      <c r="S77" s="53"/>
      <c r="T77" s="53"/>
      <c r="U77" s="53"/>
      <c r="AH77" s="53"/>
      <c r="AI77" s="53"/>
      <c r="AJ77" s="53"/>
      <c r="AK77" s="53"/>
      <c r="AL77" s="53"/>
    </row>
    <row r="78" spans="1:39" ht="15.75" customHeight="1">
      <c r="A78" s="53"/>
      <c r="N78" s="53"/>
      <c r="O78" s="53"/>
      <c r="P78" s="53"/>
      <c r="Q78" s="53"/>
      <c r="R78" s="53"/>
      <c r="S78" s="53"/>
      <c r="T78" s="53"/>
      <c r="U78" s="53"/>
      <c r="AH78" s="53"/>
      <c r="AI78" s="53"/>
      <c r="AJ78" s="53"/>
      <c r="AK78" s="53"/>
      <c r="AL78" s="53"/>
    </row>
    <row r="79" spans="1:39" ht="15.75" customHeight="1">
      <c r="A79" s="53"/>
      <c r="N79" s="53"/>
      <c r="O79" s="53"/>
      <c r="P79" s="53"/>
      <c r="Q79" s="53"/>
      <c r="R79" s="53"/>
      <c r="S79" s="53"/>
      <c r="T79" s="53"/>
      <c r="U79" s="53"/>
      <c r="AH79" s="53"/>
      <c r="AI79" s="53"/>
      <c r="AJ79" s="53"/>
      <c r="AK79" s="53"/>
      <c r="AL79" s="53"/>
    </row>
    <row r="80" spans="1:39" ht="15.75" customHeight="1">
      <c r="A80" s="53"/>
      <c r="N80" s="53"/>
      <c r="O80" s="53"/>
      <c r="P80" s="53"/>
      <c r="Q80" s="53"/>
      <c r="R80" s="53"/>
      <c r="S80" s="53"/>
      <c r="T80" s="53"/>
      <c r="U80" s="53"/>
      <c r="AH80" s="53"/>
      <c r="AI80" s="53"/>
      <c r="AJ80" s="53"/>
      <c r="AK80" s="53"/>
      <c r="AL80" s="53"/>
    </row>
    <row r="81" spans="1:38" ht="15.75" customHeight="1">
      <c r="A81" s="53"/>
      <c r="N81" s="53"/>
      <c r="O81" s="53"/>
      <c r="P81" s="53"/>
      <c r="Q81" s="53"/>
      <c r="R81" s="53"/>
      <c r="S81" s="53"/>
      <c r="T81" s="53"/>
      <c r="U81" s="53"/>
      <c r="AH81" s="53"/>
      <c r="AI81" s="53"/>
      <c r="AJ81" s="53"/>
      <c r="AK81" s="53"/>
      <c r="AL81" s="53"/>
    </row>
  </sheetData>
  <mergeCells count="35">
    <mergeCell ref="AJ4:AJ5"/>
    <mergeCell ref="AK4:AK5"/>
    <mergeCell ref="AH2:AL3"/>
    <mergeCell ref="AL4:AL5"/>
    <mergeCell ref="K2:K5"/>
    <mergeCell ref="L2:L5"/>
    <mergeCell ref="S4:S5"/>
    <mergeCell ref="T4:T5"/>
    <mergeCell ref="U4:U5"/>
    <mergeCell ref="V4:V5"/>
    <mergeCell ref="S2:X3"/>
    <mergeCell ref="Y2:Y5"/>
    <mergeCell ref="Z2:Z5"/>
    <mergeCell ref="A2:A5"/>
    <mergeCell ref="B2:B5"/>
    <mergeCell ref="C2:C5"/>
    <mergeCell ref="D2:D5"/>
    <mergeCell ref="N2:P3"/>
    <mergeCell ref="I2:I5"/>
    <mergeCell ref="E2:E5"/>
    <mergeCell ref="M2:M5"/>
    <mergeCell ref="AI4:AI5"/>
    <mergeCell ref="H4:H5"/>
    <mergeCell ref="N4:N5"/>
    <mergeCell ref="O4:O5"/>
    <mergeCell ref="P4:P5"/>
    <mergeCell ref="Q2:Q5"/>
    <mergeCell ref="R2:R5"/>
    <mergeCell ref="J2:J5"/>
    <mergeCell ref="F2:H3"/>
    <mergeCell ref="F4:F5"/>
    <mergeCell ref="G4:G5"/>
    <mergeCell ref="W4:W5"/>
    <mergeCell ref="X4:X5"/>
    <mergeCell ref="AH4:AH5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0"/>
  <sheetViews>
    <sheetView workbookViewId="0"/>
  </sheetViews>
  <sheetFormatPr defaultColWidth="14.44140625" defaultRowHeight="15" customHeight="1"/>
  <cols>
    <col min="1" max="1" width="16.5546875" customWidth="1"/>
    <col min="2" max="2" width="40.5546875" customWidth="1"/>
    <col min="3" max="3" width="14.44140625" customWidth="1"/>
    <col min="4" max="4" width="10" customWidth="1"/>
    <col min="5" max="6" width="9.88671875" customWidth="1"/>
    <col min="7" max="7" width="11.6640625" customWidth="1"/>
    <col min="8" max="9" width="9.33203125" customWidth="1"/>
    <col min="10" max="10" width="9.5546875" customWidth="1"/>
    <col min="11" max="11" width="10.109375" customWidth="1"/>
    <col min="12" max="12" width="7.5546875" customWidth="1"/>
    <col min="13" max="13" width="9.109375" customWidth="1"/>
    <col min="14" max="14" width="10.33203125" customWidth="1"/>
    <col min="15" max="15" width="8.88671875" customWidth="1"/>
    <col min="16" max="16" width="9.6640625" customWidth="1"/>
    <col min="17" max="17" width="9.109375" customWidth="1"/>
    <col min="18" max="18" width="9.88671875" customWidth="1"/>
    <col min="19" max="19" width="9.33203125" customWidth="1"/>
    <col min="20" max="21" width="10.5546875" customWidth="1"/>
    <col min="22" max="22" width="11.5546875" customWidth="1"/>
    <col min="23" max="23" width="7.5546875" customWidth="1"/>
    <col min="24" max="24" width="8.6640625" customWidth="1"/>
    <col min="25" max="25" width="15.44140625" customWidth="1"/>
    <col min="26" max="26" width="13.88671875" customWidth="1"/>
    <col min="27" max="33" width="8.6640625" customWidth="1"/>
    <col min="34" max="38" width="11.109375" customWidth="1"/>
    <col min="39" max="39" width="8.6640625" customWidth="1"/>
  </cols>
  <sheetData>
    <row r="1" spans="1:39" ht="14.4">
      <c r="A1" s="138" t="s">
        <v>0</v>
      </c>
      <c r="B1" s="139" t="s">
        <v>1</v>
      </c>
      <c r="C1" s="142" t="s">
        <v>2</v>
      </c>
      <c r="D1" s="143" t="s">
        <v>3</v>
      </c>
      <c r="E1" s="137" t="s">
        <v>4</v>
      </c>
      <c r="F1" s="125" t="s">
        <v>5</v>
      </c>
      <c r="G1" s="126"/>
      <c r="H1" s="127"/>
      <c r="I1" s="132" t="s">
        <v>6</v>
      </c>
      <c r="J1" s="149" t="s">
        <v>7</v>
      </c>
      <c r="K1" s="150" t="s">
        <v>4</v>
      </c>
      <c r="L1" s="147" t="s">
        <v>8</v>
      </c>
      <c r="M1" s="147" t="s">
        <v>9</v>
      </c>
      <c r="N1" s="125" t="s">
        <v>10</v>
      </c>
      <c r="O1" s="126"/>
      <c r="P1" s="127"/>
      <c r="Q1" s="132" t="s">
        <v>11</v>
      </c>
      <c r="R1" s="134" t="s">
        <v>12</v>
      </c>
      <c r="S1" s="136" t="s">
        <v>13</v>
      </c>
      <c r="T1" s="126"/>
      <c r="U1" s="126"/>
      <c r="V1" s="126"/>
      <c r="W1" s="126"/>
      <c r="X1" s="127"/>
      <c r="Y1" s="146" t="s">
        <v>14</v>
      </c>
      <c r="Z1" s="148" t="s">
        <v>15</v>
      </c>
      <c r="AH1" s="144" t="s">
        <v>16</v>
      </c>
      <c r="AI1" s="126"/>
      <c r="AJ1" s="126"/>
      <c r="AK1" s="126"/>
      <c r="AL1" s="127"/>
    </row>
    <row r="2" spans="1:39" ht="14.4">
      <c r="A2" s="133"/>
      <c r="B2" s="140"/>
      <c r="C2" s="133"/>
      <c r="D2" s="133"/>
      <c r="E2" s="133"/>
      <c r="F2" s="128"/>
      <c r="G2" s="129"/>
      <c r="H2" s="130"/>
      <c r="I2" s="133"/>
      <c r="J2" s="133"/>
      <c r="K2" s="133"/>
      <c r="L2" s="133"/>
      <c r="M2" s="133"/>
      <c r="N2" s="128"/>
      <c r="O2" s="129"/>
      <c r="P2" s="130"/>
      <c r="Q2" s="133"/>
      <c r="R2" s="133"/>
      <c r="S2" s="128"/>
      <c r="T2" s="129"/>
      <c r="U2" s="129"/>
      <c r="V2" s="129"/>
      <c r="W2" s="129"/>
      <c r="X2" s="130"/>
      <c r="Y2" s="133"/>
      <c r="Z2" s="133"/>
      <c r="AH2" s="145"/>
      <c r="AI2" s="129"/>
      <c r="AJ2" s="129"/>
      <c r="AK2" s="129"/>
      <c r="AL2" s="130"/>
    </row>
    <row r="3" spans="1:39" ht="14.4">
      <c r="A3" s="133"/>
      <c r="B3" s="140"/>
      <c r="C3" s="133"/>
      <c r="D3" s="133"/>
      <c r="E3" s="133"/>
      <c r="F3" s="121" t="s">
        <v>2</v>
      </c>
      <c r="G3" s="121" t="s">
        <v>3</v>
      </c>
      <c r="H3" s="121" t="s">
        <v>4</v>
      </c>
      <c r="I3" s="133"/>
      <c r="J3" s="133"/>
      <c r="K3" s="133"/>
      <c r="L3" s="133"/>
      <c r="M3" s="133"/>
      <c r="N3" s="121" t="s">
        <v>4</v>
      </c>
      <c r="O3" s="121" t="s">
        <v>8</v>
      </c>
      <c r="P3" s="121" t="s">
        <v>9</v>
      </c>
      <c r="Q3" s="133"/>
      <c r="R3" s="133"/>
      <c r="S3" s="124" t="s">
        <v>17</v>
      </c>
      <c r="T3" s="124" t="s">
        <v>2</v>
      </c>
      <c r="U3" s="123" t="s">
        <v>3</v>
      </c>
      <c r="V3" s="121" t="s">
        <v>4</v>
      </c>
      <c r="W3" s="131" t="s">
        <v>8</v>
      </c>
      <c r="X3" s="151" t="s">
        <v>9</v>
      </c>
      <c r="Y3" s="133"/>
      <c r="Z3" s="133"/>
      <c r="AH3" s="124" t="s">
        <v>2</v>
      </c>
      <c r="AI3" s="123" t="s">
        <v>3</v>
      </c>
      <c r="AJ3" s="121" t="s">
        <v>4</v>
      </c>
      <c r="AK3" s="131" t="s">
        <v>8</v>
      </c>
      <c r="AL3" s="151" t="s">
        <v>9</v>
      </c>
    </row>
    <row r="4" spans="1:39" ht="14.4">
      <c r="A4" s="122"/>
      <c r="B4" s="14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35"/>
      <c r="S4" s="122"/>
      <c r="T4" s="122"/>
      <c r="U4" s="122"/>
      <c r="V4" s="122"/>
      <c r="W4" s="122"/>
      <c r="X4" s="122"/>
      <c r="Y4" s="135"/>
      <c r="Z4" s="122"/>
      <c r="AH4" s="122"/>
      <c r="AI4" s="122"/>
      <c r="AJ4" s="122"/>
      <c r="AK4" s="122"/>
      <c r="AL4" s="122"/>
    </row>
    <row r="5" spans="1:39" ht="14.4">
      <c r="A5" s="1" t="s">
        <v>30</v>
      </c>
      <c r="B5" s="1" t="s">
        <v>31</v>
      </c>
      <c r="C5" s="2">
        <v>3</v>
      </c>
      <c r="D5" s="2">
        <v>3</v>
      </c>
      <c r="E5" s="2">
        <v>3</v>
      </c>
      <c r="F5" s="2">
        <v>2</v>
      </c>
      <c r="G5" s="2">
        <v>2</v>
      </c>
      <c r="H5" s="2">
        <v>1</v>
      </c>
      <c r="I5" s="2">
        <v>3</v>
      </c>
      <c r="J5" s="2">
        <f t="shared" ref="J5:J54" si="0">SUM(C5:I5)</f>
        <v>17</v>
      </c>
      <c r="K5" s="2">
        <v>2</v>
      </c>
      <c r="L5" s="2">
        <v>2</v>
      </c>
      <c r="M5" s="2">
        <v>4</v>
      </c>
      <c r="N5" s="2">
        <v>1</v>
      </c>
      <c r="O5" s="2">
        <v>2</v>
      </c>
      <c r="P5" s="2">
        <v>2</v>
      </c>
      <c r="Q5" s="2">
        <v>7</v>
      </c>
      <c r="R5" s="2">
        <f t="shared" ref="R5:R54" si="1">SUM(K5:Q5)</f>
        <v>20</v>
      </c>
      <c r="S5" s="2">
        <f t="shared" ref="S5:S54" si="2">IF(J5&gt;=R5,0.8,0.2)</f>
        <v>0.2</v>
      </c>
      <c r="T5" s="2">
        <f t="shared" ref="T5:T54" si="3">ROUND(IF(S5&gt;0.2,((C5*0.8)+(F5*0.8)+((I5/3)*0.8)),((C5*0.2)+(F5*0.2)+(I5/3)*0.2)),2)</f>
        <v>1.2</v>
      </c>
      <c r="U5" s="2">
        <f t="shared" ref="U5:U54" si="4">ROUND(IF(S5&gt;0.2,((D5*0.8)+(G5*0.8)+(J5/3*0.8)),((D5*0.2)+(G5*0.2)+(I5/3)*0.2)),2)</f>
        <v>1.2</v>
      </c>
      <c r="V5" s="2">
        <f t="shared" ref="V5:V54" si="5">ROUND(IF(S5&gt;0.2,(((E5*0.8)+(K5*0.2))+((H5*0.8)+(N5*0.2)+(((I5/3)*0.8)+((Q5/3)*0.2)))),((E5*0.2)+(K5*0.8)+(H5*0.2)+(N5*0.8)+(((I5/3)*0.2)+(Q5/3)*0.8))),2)</f>
        <v>5.27</v>
      </c>
      <c r="W5" s="2">
        <f t="shared" ref="W5:W54" si="6">ROUND(IF(S5&gt;0.2,(((L5*0.2)+(O5*0.2))+(Q5/3)*0.2),((L5*0.8)+(O5*0.8)+(Q5/3)*0.8)),2)</f>
        <v>5.07</v>
      </c>
      <c r="X5" s="2">
        <f t="shared" ref="X5:X54" si="7">ROUND(IF(S5&gt;0.2,(((M5*0.2)+(P5*0.2))+(Q5/3)*0.2),((M5*0.8)+(P5*0.8)+(Q5/3)*0.8)),2)</f>
        <v>6.67</v>
      </c>
      <c r="Y5" s="2">
        <f t="shared" ref="Y5:Y54" si="8">SUM(T5:X5)</f>
        <v>19.41</v>
      </c>
      <c r="Z5" s="2">
        <v>0</v>
      </c>
      <c r="AH5" s="2">
        <f t="shared" ref="AH5:AH54" si="9">ROUND((($C$67*S5)+($F$67*S5)+(10/3)*S5),2)</f>
        <v>2.0699999999999998</v>
      </c>
      <c r="AI5" s="2">
        <f t="shared" ref="AI5:AI54" si="10">ROUND((($D$67*S5)+($G$67*S5)+(10/3)*S5),2)</f>
        <v>2.0699999999999998</v>
      </c>
      <c r="AJ5" s="2">
        <f t="shared" ref="AJ5:AJ54" si="11">ROUND(SUM((($E$67*S5)+($H$67*S5)+((10/3)*S5))+(((1-S5)*$K$67)+($N$67*(1-S5))+((10/3)*(1-S5)))),2)</f>
        <v>9.33</v>
      </c>
      <c r="AK5" s="2">
        <f t="shared" ref="AK5:AK54" si="12">ROUND((($L$67*(1-S5))+($O$67*(1-S5))+(10/3)*(1-S5)),2)</f>
        <v>8.27</v>
      </c>
      <c r="AL5" s="2">
        <f t="array" ref="AL5">ROUND((($M$67*(1-S5))+($P$67*(1-S5))+(10/3)*(1-S5)),2)</f>
        <v>8.27</v>
      </c>
      <c r="AM5">
        <f t="shared" ref="AM5:AM54" si="13">SUM(AH5:AL5)</f>
        <v>30.009999999999998</v>
      </c>
    </row>
    <row r="6" spans="1:39" ht="14.4">
      <c r="A6" s="1" t="s">
        <v>32</v>
      </c>
      <c r="B6" s="1" t="s">
        <v>33</v>
      </c>
      <c r="C6" s="2">
        <v>3</v>
      </c>
      <c r="D6" s="2">
        <v>3</v>
      </c>
      <c r="E6" s="2">
        <v>2</v>
      </c>
      <c r="F6" s="2">
        <v>2</v>
      </c>
      <c r="G6" s="2">
        <v>2</v>
      </c>
      <c r="H6" s="2">
        <v>1</v>
      </c>
      <c r="I6" s="2">
        <v>3</v>
      </c>
      <c r="J6" s="2">
        <f t="shared" si="0"/>
        <v>16</v>
      </c>
      <c r="K6" s="2">
        <v>1</v>
      </c>
      <c r="L6" s="2">
        <v>3</v>
      </c>
      <c r="M6" s="2">
        <v>3</v>
      </c>
      <c r="N6" s="2">
        <v>1</v>
      </c>
      <c r="O6" s="2">
        <v>2</v>
      </c>
      <c r="P6" s="2">
        <v>2</v>
      </c>
      <c r="Q6" s="2">
        <v>8</v>
      </c>
      <c r="R6" s="2">
        <f t="shared" si="1"/>
        <v>20</v>
      </c>
      <c r="S6" s="2">
        <f t="shared" si="2"/>
        <v>0.2</v>
      </c>
      <c r="T6" s="2">
        <f t="shared" si="3"/>
        <v>1.2</v>
      </c>
      <c r="U6" s="2">
        <f t="shared" si="4"/>
        <v>1.2</v>
      </c>
      <c r="V6" s="2">
        <f t="shared" si="5"/>
        <v>4.53</v>
      </c>
      <c r="W6" s="2">
        <f t="shared" si="6"/>
        <v>6.13</v>
      </c>
      <c r="X6" s="2">
        <f t="shared" si="7"/>
        <v>6.13</v>
      </c>
      <c r="Y6" s="2">
        <f t="shared" si="8"/>
        <v>19.189999999999998</v>
      </c>
      <c r="Z6" s="2">
        <v>5</v>
      </c>
      <c r="AH6" s="2">
        <f t="shared" si="9"/>
        <v>2.0699999999999998</v>
      </c>
      <c r="AI6" s="2">
        <f t="shared" si="10"/>
        <v>2.0699999999999998</v>
      </c>
      <c r="AJ6" s="2">
        <f t="shared" si="11"/>
        <v>9.33</v>
      </c>
      <c r="AK6" s="2">
        <f t="shared" si="12"/>
        <v>8.27</v>
      </c>
      <c r="AL6" s="2">
        <f t="array" ref="AL6">ROUND((($M$67*(1-S6))+($P$67*(1-S6))+(10/3)*(1-S6)),2)</f>
        <v>8.27</v>
      </c>
      <c r="AM6">
        <f t="shared" si="13"/>
        <v>30.009999999999998</v>
      </c>
    </row>
    <row r="7" spans="1:39" ht="14.4">
      <c r="A7" s="1" t="s">
        <v>34</v>
      </c>
      <c r="B7" s="1" t="s">
        <v>35</v>
      </c>
      <c r="C7" s="2">
        <v>3</v>
      </c>
      <c r="D7" s="2">
        <v>2</v>
      </c>
      <c r="E7" s="2">
        <v>2</v>
      </c>
      <c r="F7" s="2">
        <v>2</v>
      </c>
      <c r="G7" s="2">
        <v>2</v>
      </c>
      <c r="H7" s="2">
        <v>1</v>
      </c>
      <c r="I7" s="2">
        <v>5</v>
      </c>
      <c r="J7" s="2">
        <f t="shared" si="0"/>
        <v>17</v>
      </c>
      <c r="K7" s="2">
        <v>2</v>
      </c>
      <c r="L7" s="2">
        <v>3</v>
      </c>
      <c r="M7" s="2">
        <v>3</v>
      </c>
      <c r="N7" s="2">
        <v>1</v>
      </c>
      <c r="O7" s="2">
        <v>2</v>
      </c>
      <c r="P7" s="2">
        <v>2</v>
      </c>
      <c r="Q7" s="2">
        <v>4</v>
      </c>
      <c r="R7" s="2">
        <f t="shared" si="1"/>
        <v>17</v>
      </c>
      <c r="S7" s="2">
        <f t="shared" si="2"/>
        <v>0.8</v>
      </c>
      <c r="T7" s="2">
        <f t="shared" si="3"/>
        <v>5.33</v>
      </c>
      <c r="U7" s="2">
        <f t="shared" si="4"/>
        <v>7.73</v>
      </c>
      <c r="V7" s="2">
        <f t="shared" si="5"/>
        <v>4.5999999999999996</v>
      </c>
      <c r="W7" s="2">
        <f t="shared" si="6"/>
        <v>1.27</v>
      </c>
      <c r="X7" s="2">
        <f t="shared" si="7"/>
        <v>1.27</v>
      </c>
      <c r="Y7" s="2">
        <f t="shared" si="8"/>
        <v>20.2</v>
      </c>
      <c r="Z7" s="2">
        <v>6</v>
      </c>
      <c r="AH7" s="2">
        <f t="shared" si="9"/>
        <v>8.27</v>
      </c>
      <c r="AI7" s="2">
        <f t="shared" si="10"/>
        <v>8.27</v>
      </c>
      <c r="AJ7" s="2">
        <f t="shared" si="11"/>
        <v>9.33</v>
      </c>
      <c r="AK7" s="2">
        <f t="shared" si="12"/>
        <v>2.0699999999999998</v>
      </c>
      <c r="AL7" s="2">
        <f t="array" ref="AL7">ROUND((($M$67*(1-S7))+($P$67*(1-S7))+(10/3)*(1-S7)),2)</f>
        <v>2.0699999999999998</v>
      </c>
      <c r="AM7">
        <f t="shared" si="13"/>
        <v>30.009999999999998</v>
      </c>
    </row>
    <row r="8" spans="1:39" ht="14.4">
      <c r="A8" s="1" t="s">
        <v>36</v>
      </c>
      <c r="B8" s="1" t="s">
        <v>37</v>
      </c>
      <c r="C8" s="2">
        <v>3</v>
      </c>
      <c r="D8" s="2">
        <v>3</v>
      </c>
      <c r="E8" s="2">
        <v>3</v>
      </c>
      <c r="F8" s="2">
        <v>2</v>
      </c>
      <c r="G8" s="2">
        <v>2</v>
      </c>
      <c r="H8" s="2">
        <v>1</v>
      </c>
      <c r="I8" s="2">
        <v>3</v>
      </c>
      <c r="J8" s="2">
        <f t="shared" si="0"/>
        <v>17</v>
      </c>
      <c r="K8" s="2">
        <v>3</v>
      </c>
      <c r="L8" s="2">
        <v>3</v>
      </c>
      <c r="M8" s="2">
        <v>2</v>
      </c>
      <c r="N8" s="2">
        <v>1</v>
      </c>
      <c r="O8" s="2">
        <v>2</v>
      </c>
      <c r="P8" s="2">
        <v>2</v>
      </c>
      <c r="Q8" s="2">
        <v>2</v>
      </c>
      <c r="R8" s="2">
        <f t="shared" si="1"/>
        <v>15</v>
      </c>
      <c r="S8" s="2">
        <f t="shared" si="2"/>
        <v>0.8</v>
      </c>
      <c r="T8" s="2">
        <f t="shared" si="3"/>
        <v>4.8</v>
      </c>
      <c r="U8" s="2">
        <f t="shared" si="4"/>
        <v>8.5299999999999994</v>
      </c>
      <c r="V8" s="2">
        <f t="shared" si="5"/>
        <v>4.93</v>
      </c>
      <c r="W8" s="2">
        <f t="shared" si="6"/>
        <v>1.1299999999999999</v>
      </c>
      <c r="X8" s="2">
        <f t="shared" si="7"/>
        <v>0.93</v>
      </c>
      <c r="Y8" s="2">
        <f t="shared" si="8"/>
        <v>20.319999999999997</v>
      </c>
      <c r="Z8" s="2">
        <v>6</v>
      </c>
      <c r="AH8" s="2">
        <f t="shared" si="9"/>
        <v>8.27</v>
      </c>
      <c r="AI8" s="2">
        <f t="shared" si="10"/>
        <v>8.27</v>
      </c>
      <c r="AJ8" s="2">
        <f t="shared" si="11"/>
        <v>9.33</v>
      </c>
      <c r="AK8" s="2">
        <f t="shared" si="12"/>
        <v>2.0699999999999998</v>
      </c>
      <c r="AL8" s="2">
        <f t="array" ref="AL8">ROUND((($M$67*(1-S8))+($P$67*(1-S8))+(10/3)*(1-S8)),2)</f>
        <v>2.0699999999999998</v>
      </c>
      <c r="AM8">
        <f t="shared" si="13"/>
        <v>30.009999999999998</v>
      </c>
    </row>
    <row r="9" spans="1:39" ht="14.4">
      <c r="A9" s="1" t="s">
        <v>38</v>
      </c>
      <c r="B9" s="1" t="s">
        <v>39</v>
      </c>
      <c r="C9" s="2">
        <v>3</v>
      </c>
      <c r="D9" s="2">
        <v>3</v>
      </c>
      <c r="E9" s="2">
        <v>3</v>
      </c>
      <c r="F9" s="2">
        <v>2</v>
      </c>
      <c r="G9" s="2">
        <v>2</v>
      </c>
      <c r="H9" s="2">
        <v>1</v>
      </c>
      <c r="I9" s="2">
        <v>4</v>
      </c>
      <c r="J9" s="2">
        <f t="shared" si="0"/>
        <v>18</v>
      </c>
      <c r="K9" s="2">
        <v>3</v>
      </c>
      <c r="L9" s="2">
        <v>2</v>
      </c>
      <c r="M9" s="2">
        <v>2</v>
      </c>
      <c r="N9" s="2">
        <v>1</v>
      </c>
      <c r="O9" s="2">
        <v>2</v>
      </c>
      <c r="P9" s="2">
        <v>2</v>
      </c>
      <c r="Q9" s="2">
        <v>4</v>
      </c>
      <c r="R9" s="2">
        <f t="shared" si="1"/>
        <v>16</v>
      </c>
      <c r="S9" s="2">
        <f t="shared" si="2"/>
        <v>0.8</v>
      </c>
      <c r="T9" s="2">
        <f t="shared" si="3"/>
        <v>5.07</v>
      </c>
      <c r="U9" s="2">
        <f t="shared" si="4"/>
        <v>8.8000000000000007</v>
      </c>
      <c r="V9" s="2">
        <f t="shared" si="5"/>
        <v>5.33</v>
      </c>
      <c r="W9" s="2">
        <f t="shared" si="6"/>
        <v>1.07</v>
      </c>
      <c r="X9" s="2">
        <f t="shared" si="7"/>
        <v>1.07</v>
      </c>
      <c r="Y9" s="2">
        <f t="shared" si="8"/>
        <v>21.340000000000003</v>
      </c>
      <c r="Z9" s="2">
        <v>5</v>
      </c>
      <c r="AH9" s="2">
        <f t="shared" si="9"/>
        <v>8.27</v>
      </c>
      <c r="AI9" s="2">
        <f t="shared" si="10"/>
        <v>8.27</v>
      </c>
      <c r="AJ9" s="2">
        <f t="shared" si="11"/>
        <v>9.33</v>
      </c>
      <c r="AK9" s="2">
        <f t="shared" si="12"/>
        <v>2.0699999999999998</v>
      </c>
      <c r="AL9" s="2">
        <f t="array" ref="AL9">ROUND((($M$67*(1-S9))+($P$67*(1-S9))+(10/3)*(1-S9)),2)</f>
        <v>2.0699999999999998</v>
      </c>
      <c r="AM9">
        <f t="shared" si="13"/>
        <v>30.009999999999998</v>
      </c>
    </row>
    <row r="10" spans="1:39" ht="14.4">
      <c r="A10" s="1" t="s">
        <v>40</v>
      </c>
      <c r="B10" s="1" t="s">
        <v>41</v>
      </c>
      <c r="C10" s="2">
        <v>3</v>
      </c>
      <c r="D10" s="2">
        <v>2</v>
      </c>
      <c r="E10" s="2">
        <v>3</v>
      </c>
      <c r="F10" s="2">
        <v>2</v>
      </c>
      <c r="G10" s="2">
        <v>2</v>
      </c>
      <c r="H10" s="2">
        <v>1</v>
      </c>
      <c r="I10" s="2">
        <v>4</v>
      </c>
      <c r="J10" s="2">
        <f t="shared" si="0"/>
        <v>17</v>
      </c>
      <c r="K10" s="2">
        <v>3</v>
      </c>
      <c r="L10" s="2">
        <v>2</v>
      </c>
      <c r="M10" s="2">
        <v>3</v>
      </c>
      <c r="N10" s="2">
        <v>1</v>
      </c>
      <c r="O10" s="2">
        <v>2</v>
      </c>
      <c r="P10" s="2">
        <v>2</v>
      </c>
      <c r="Q10" s="2">
        <v>8</v>
      </c>
      <c r="R10" s="2">
        <f t="shared" si="1"/>
        <v>21</v>
      </c>
      <c r="S10" s="2">
        <f t="shared" si="2"/>
        <v>0.2</v>
      </c>
      <c r="T10" s="2">
        <f t="shared" si="3"/>
        <v>1.27</v>
      </c>
      <c r="U10" s="2">
        <f t="shared" si="4"/>
        <v>1.07</v>
      </c>
      <c r="V10" s="2">
        <f t="shared" si="5"/>
        <v>6.4</v>
      </c>
      <c r="W10" s="2">
        <f t="shared" si="6"/>
        <v>5.33</v>
      </c>
      <c r="X10" s="2">
        <f t="shared" si="7"/>
        <v>6.13</v>
      </c>
      <c r="Y10" s="2">
        <f t="shared" si="8"/>
        <v>20.2</v>
      </c>
      <c r="Z10" s="2">
        <v>5</v>
      </c>
      <c r="AH10" s="2">
        <f t="shared" si="9"/>
        <v>2.0699999999999998</v>
      </c>
      <c r="AI10" s="2">
        <f t="shared" si="10"/>
        <v>2.0699999999999998</v>
      </c>
      <c r="AJ10" s="2">
        <f t="shared" si="11"/>
        <v>9.33</v>
      </c>
      <c r="AK10" s="2">
        <f t="shared" si="12"/>
        <v>8.27</v>
      </c>
      <c r="AL10" s="2">
        <f t="array" ref="AL10">ROUND((($M$67*(1-S10))+($P$67*(1-S10))+(10/3)*(1-S10)),2)</f>
        <v>8.27</v>
      </c>
      <c r="AM10">
        <f t="shared" si="13"/>
        <v>30.009999999999998</v>
      </c>
    </row>
    <row r="11" spans="1:39" ht="14.4">
      <c r="A11" s="1" t="s">
        <v>42</v>
      </c>
      <c r="B11" s="1" t="s">
        <v>43</v>
      </c>
      <c r="C11" s="2">
        <v>3</v>
      </c>
      <c r="D11" s="2">
        <v>3</v>
      </c>
      <c r="E11" s="2">
        <v>3</v>
      </c>
      <c r="F11" s="2">
        <v>2</v>
      </c>
      <c r="G11" s="2">
        <v>2</v>
      </c>
      <c r="H11" s="2">
        <v>1</v>
      </c>
      <c r="I11" s="2">
        <v>3</v>
      </c>
      <c r="J11" s="2">
        <f t="shared" si="0"/>
        <v>17</v>
      </c>
      <c r="K11" s="2">
        <v>2</v>
      </c>
      <c r="L11" s="2">
        <v>3</v>
      </c>
      <c r="M11" s="2">
        <v>2</v>
      </c>
      <c r="N11" s="2">
        <v>1</v>
      </c>
      <c r="O11" s="2">
        <v>2</v>
      </c>
      <c r="P11" s="2">
        <v>2</v>
      </c>
      <c r="Q11" s="2">
        <v>10</v>
      </c>
      <c r="R11" s="2">
        <f t="shared" si="1"/>
        <v>22</v>
      </c>
      <c r="S11" s="2">
        <f t="shared" si="2"/>
        <v>0.2</v>
      </c>
      <c r="T11" s="2">
        <f t="shared" si="3"/>
        <v>1.2</v>
      </c>
      <c r="U11" s="2">
        <f t="shared" si="4"/>
        <v>1.2</v>
      </c>
      <c r="V11" s="2">
        <f t="shared" si="5"/>
        <v>6.07</v>
      </c>
      <c r="W11" s="2">
        <f t="shared" si="6"/>
        <v>6.67</v>
      </c>
      <c r="X11" s="2">
        <f t="shared" si="7"/>
        <v>5.87</v>
      </c>
      <c r="Y11" s="2">
        <f t="shared" si="8"/>
        <v>21.01</v>
      </c>
      <c r="Z11" s="2">
        <v>7</v>
      </c>
      <c r="AH11" s="2">
        <f t="shared" si="9"/>
        <v>2.0699999999999998</v>
      </c>
      <c r="AI11" s="2">
        <f t="shared" si="10"/>
        <v>2.0699999999999998</v>
      </c>
      <c r="AJ11" s="2">
        <f t="shared" si="11"/>
        <v>9.33</v>
      </c>
      <c r="AK11" s="2">
        <f t="shared" si="12"/>
        <v>8.27</v>
      </c>
      <c r="AL11" s="2">
        <f t="array" ref="AL11">ROUND((($M$67*(1-S11))+($P$67*(1-S11))+(10/3)*(1-S11)),2)</f>
        <v>8.27</v>
      </c>
      <c r="AM11">
        <f t="shared" si="13"/>
        <v>30.009999999999998</v>
      </c>
    </row>
    <row r="12" spans="1:39" ht="14.4">
      <c r="A12" s="1" t="s">
        <v>44</v>
      </c>
      <c r="B12" s="1" t="s">
        <v>45</v>
      </c>
      <c r="C12" s="2">
        <v>2</v>
      </c>
      <c r="D12" s="2">
        <v>3</v>
      </c>
      <c r="E12" s="2">
        <v>3</v>
      </c>
      <c r="F12" s="2">
        <v>2</v>
      </c>
      <c r="G12" s="2">
        <v>2</v>
      </c>
      <c r="H12" s="2">
        <v>1</v>
      </c>
      <c r="I12" s="2">
        <v>4</v>
      </c>
      <c r="J12" s="2">
        <f t="shared" si="0"/>
        <v>17</v>
      </c>
      <c r="K12" s="2">
        <v>3</v>
      </c>
      <c r="L12" s="2">
        <v>3</v>
      </c>
      <c r="M12" s="2">
        <v>2</v>
      </c>
      <c r="N12" s="2">
        <v>1</v>
      </c>
      <c r="O12" s="2">
        <v>2</v>
      </c>
      <c r="P12" s="2">
        <v>2</v>
      </c>
      <c r="Q12" s="2">
        <v>3</v>
      </c>
      <c r="R12" s="2">
        <f t="shared" si="1"/>
        <v>16</v>
      </c>
      <c r="S12" s="2">
        <f t="shared" si="2"/>
        <v>0.8</v>
      </c>
      <c r="T12" s="2">
        <f t="shared" si="3"/>
        <v>4.2699999999999996</v>
      </c>
      <c r="U12" s="2">
        <f t="shared" si="4"/>
        <v>8.5299999999999994</v>
      </c>
      <c r="V12" s="2">
        <f t="shared" si="5"/>
        <v>5.27</v>
      </c>
      <c r="W12" s="2">
        <f t="shared" si="6"/>
        <v>1.2</v>
      </c>
      <c r="X12" s="2">
        <f t="shared" si="7"/>
        <v>1</v>
      </c>
      <c r="Y12" s="2">
        <f t="shared" si="8"/>
        <v>20.27</v>
      </c>
      <c r="Z12" s="2">
        <v>5</v>
      </c>
      <c r="AH12" s="2">
        <f t="shared" si="9"/>
        <v>8.27</v>
      </c>
      <c r="AI12" s="2">
        <f t="shared" si="10"/>
        <v>8.27</v>
      </c>
      <c r="AJ12" s="2">
        <f t="shared" si="11"/>
        <v>9.33</v>
      </c>
      <c r="AK12" s="2">
        <f t="shared" si="12"/>
        <v>2.0699999999999998</v>
      </c>
      <c r="AL12" s="2">
        <f t="array" ref="AL12">ROUND((($M$67*(1-S12))+($P$67*(1-S12))+(10/3)*(1-S12)),2)</f>
        <v>2.0699999999999998</v>
      </c>
      <c r="AM12">
        <f t="shared" si="13"/>
        <v>30.009999999999998</v>
      </c>
    </row>
    <row r="13" spans="1:39" ht="14.4">
      <c r="A13" s="1" t="s">
        <v>46</v>
      </c>
      <c r="B13" s="1" t="s">
        <v>47</v>
      </c>
      <c r="C13" s="2">
        <v>3</v>
      </c>
      <c r="D13" s="2">
        <v>3</v>
      </c>
      <c r="E13" s="2">
        <v>3</v>
      </c>
      <c r="F13" s="2">
        <v>2</v>
      </c>
      <c r="G13" s="2">
        <v>2</v>
      </c>
      <c r="H13" s="2">
        <v>1</v>
      </c>
      <c r="I13" s="2">
        <v>0</v>
      </c>
      <c r="J13" s="2">
        <f t="shared" si="0"/>
        <v>14</v>
      </c>
      <c r="K13" s="2">
        <v>2</v>
      </c>
      <c r="L13" s="2">
        <v>2</v>
      </c>
      <c r="M13" s="2">
        <v>3</v>
      </c>
      <c r="N13" s="2">
        <v>1</v>
      </c>
      <c r="O13" s="2">
        <v>2</v>
      </c>
      <c r="P13" s="2">
        <v>2</v>
      </c>
      <c r="Q13" s="2">
        <v>4</v>
      </c>
      <c r="R13" s="2">
        <f t="shared" si="1"/>
        <v>16</v>
      </c>
      <c r="S13" s="2">
        <f t="shared" si="2"/>
        <v>0.2</v>
      </c>
      <c r="T13" s="2">
        <f t="shared" si="3"/>
        <v>1</v>
      </c>
      <c r="U13" s="2">
        <f t="shared" si="4"/>
        <v>1</v>
      </c>
      <c r="V13" s="2">
        <f t="shared" si="5"/>
        <v>4.2699999999999996</v>
      </c>
      <c r="W13" s="2">
        <f t="shared" si="6"/>
        <v>4.2699999999999996</v>
      </c>
      <c r="X13" s="2">
        <f t="shared" si="7"/>
        <v>5.07</v>
      </c>
      <c r="Y13" s="2">
        <f t="shared" si="8"/>
        <v>15.61</v>
      </c>
      <c r="Z13" s="2">
        <v>0</v>
      </c>
      <c r="AH13" s="2">
        <f t="shared" si="9"/>
        <v>2.0699999999999998</v>
      </c>
      <c r="AI13" s="2">
        <f t="shared" si="10"/>
        <v>2.0699999999999998</v>
      </c>
      <c r="AJ13" s="2">
        <f t="shared" si="11"/>
        <v>9.33</v>
      </c>
      <c r="AK13" s="2">
        <f t="shared" si="12"/>
        <v>8.27</v>
      </c>
      <c r="AL13" s="2">
        <f t="array" ref="AL13">ROUND((($M$67*(1-S13))+($P$67*(1-S13))+(10/3)*(1-S13)),2)</f>
        <v>8.27</v>
      </c>
      <c r="AM13">
        <f t="shared" si="13"/>
        <v>30.009999999999998</v>
      </c>
    </row>
    <row r="14" spans="1:39" ht="14.4">
      <c r="A14" s="1" t="s">
        <v>48</v>
      </c>
      <c r="B14" s="1" t="s">
        <v>49</v>
      </c>
      <c r="C14" s="2">
        <v>2</v>
      </c>
      <c r="D14" s="2">
        <v>3</v>
      </c>
      <c r="E14" s="2">
        <v>3</v>
      </c>
      <c r="F14" s="2">
        <v>2</v>
      </c>
      <c r="G14" s="2">
        <v>2</v>
      </c>
      <c r="H14" s="2">
        <v>1</v>
      </c>
      <c r="I14" s="2">
        <v>2</v>
      </c>
      <c r="J14" s="2">
        <f t="shared" si="0"/>
        <v>15</v>
      </c>
      <c r="K14" s="2">
        <v>2</v>
      </c>
      <c r="L14" s="2">
        <v>3</v>
      </c>
      <c r="M14" s="2">
        <v>3</v>
      </c>
      <c r="N14" s="2">
        <v>1</v>
      </c>
      <c r="O14" s="2">
        <v>2</v>
      </c>
      <c r="P14" s="2">
        <v>2</v>
      </c>
      <c r="Q14" s="2">
        <v>8</v>
      </c>
      <c r="R14" s="2">
        <f t="shared" si="1"/>
        <v>21</v>
      </c>
      <c r="S14" s="2">
        <f t="shared" si="2"/>
        <v>0.2</v>
      </c>
      <c r="T14" s="2">
        <f t="shared" si="3"/>
        <v>0.93</v>
      </c>
      <c r="U14" s="2">
        <f t="shared" si="4"/>
        <v>1.1299999999999999</v>
      </c>
      <c r="V14" s="2">
        <f t="shared" si="5"/>
        <v>5.47</v>
      </c>
      <c r="W14" s="2">
        <f t="shared" si="6"/>
        <v>6.13</v>
      </c>
      <c r="X14" s="2">
        <f t="shared" si="7"/>
        <v>6.13</v>
      </c>
      <c r="Y14" s="2">
        <f t="shared" si="8"/>
        <v>19.79</v>
      </c>
      <c r="Z14" s="2">
        <v>5</v>
      </c>
      <c r="AH14" s="2">
        <f t="shared" si="9"/>
        <v>2.0699999999999998</v>
      </c>
      <c r="AI14" s="2">
        <f t="shared" si="10"/>
        <v>2.0699999999999998</v>
      </c>
      <c r="AJ14" s="2">
        <f t="shared" si="11"/>
        <v>9.33</v>
      </c>
      <c r="AK14" s="2">
        <f t="shared" si="12"/>
        <v>8.27</v>
      </c>
      <c r="AL14" s="2">
        <f t="array" ref="AL14">ROUND((($M$67*(1-S14))+($P$67*(1-S14))+(10/3)*(1-S14)),2)</f>
        <v>8.27</v>
      </c>
      <c r="AM14">
        <f t="shared" si="13"/>
        <v>30.009999999999998</v>
      </c>
    </row>
    <row r="15" spans="1:39" ht="14.4">
      <c r="A15" s="1" t="s">
        <v>50</v>
      </c>
      <c r="B15" s="1" t="s">
        <v>51</v>
      </c>
      <c r="C15" s="2">
        <v>3</v>
      </c>
      <c r="D15" s="2">
        <v>3</v>
      </c>
      <c r="E15" s="2">
        <v>3</v>
      </c>
      <c r="F15" s="2">
        <v>2</v>
      </c>
      <c r="G15" s="2">
        <v>2</v>
      </c>
      <c r="H15" s="2">
        <v>1</v>
      </c>
      <c r="I15" s="2">
        <v>5</v>
      </c>
      <c r="J15" s="2">
        <f t="shared" si="0"/>
        <v>19</v>
      </c>
      <c r="K15" s="2">
        <v>2</v>
      </c>
      <c r="L15" s="2">
        <v>3</v>
      </c>
      <c r="M15" s="2">
        <v>2</v>
      </c>
      <c r="N15" s="2">
        <v>1</v>
      </c>
      <c r="O15" s="2">
        <v>2</v>
      </c>
      <c r="P15" s="2">
        <v>2</v>
      </c>
      <c r="Q15" s="2">
        <v>6</v>
      </c>
      <c r="R15" s="2">
        <f t="shared" si="1"/>
        <v>18</v>
      </c>
      <c r="S15" s="2">
        <f t="shared" si="2"/>
        <v>0.8</v>
      </c>
      <c r="T15" s="2">
        <f t="shared" si="3"/>
        <v>5.33</v>
      </c>
      <c r="U15" s="2">
        <f t="shared" si="4"/>
        <v>9.07</v>
      </c>
      <c r="V15" s="2">
        <f t="shared" si="5"/>
        <v>5.53</v>
      </c>
      <c r="W15" s="2">
        <f t="shared" si="6"/>
        <v>1.4</v>
      </c>
      <c r="X15" s="2">
        <f t="shared" si="7"/>
        <v>1.2</v>
      </c>
      <c r="Y15" s="2">
        <f t="shared" si="8"/>
        <v>22.529999999999998</v>
      </c>
      <c r="Z15" s="2">
        <v>7</v>
      </c>
      <c r="AH15" s="2">
        <f t="shared" si="9"/>
        <v>8.27</v>
      </c>
      <c r="AI15" s="2">
        <f t="shared" si="10"/>
        <v>8.27</v>
      </c>
      <c r="AJ15" s="2">
        <f t="shared" si="11"/>
        <v>9.33</v>
      </c>
      <c r="AK15" s="2">
        <f t="shared" si="12"/>
        <v>2.0699999999999998</v>
      </c>
      <c r="AL15" s="2">
        <f t="array" ref="AL15">ROUND((($M$67*(1-S15))+($P$67*(1-S15))+(10/3)*(1-S15)),2)</f>
        <v>2.0699999999999998</v>
      </c>
      <c r="AM15">
        <f t="shared" si="13"/>
        <v>30.009999999999998</v>
      </c>
    </row>
    <row r="16" spans="1:39" ht="14.4">
      <c r="A16" s="1" t="s">
        <v>52</v>
      </c>
      <c r="B16" s="1" t="s">
        <v>53</v>
      </c>
      <c r="C16" s="2">
        <v>3</v>
      </c>
      <c r="D16" s="2">
        <v>3</v>
      </c>
      <c r="E16" s="2">
        <v>2</v>
      </c>
      <c r="F16" s="2">
        <v>2</v>
      </c>
      <c r="G16" s="2">
        <v>2</v>
      </c>
      <c r="H16" s="2">
        <v>1</v>
      </c>
      <c r="I16" s="2">
        <v>2</v>
      </c>
      <c r="J16" s="2">
        <f t="shared" si="0"/>
        <v>15</v>
      </c>
      <c r="K16" s="2">
        <v>3</v>
      </c>
      <c r="L16" s="2">
        <v>2</v>
      </c>
      <c r="M16" s="2">
        <v>3</v>
      </c>
      <c r="N16" s="2">
        <v>1</v>
      </c>
      <c r="O16" s="2">
        <v>2</v>
      </c>
      <c r="P16" s="2">
        <v>2</v>
      </c>
      <c r="Q16" s="2">
        <v>3</v>
      </c>
      <c r="R16" s="2">
        <f t="shared" si="1"/>
        <v>16</v>
      </c>
      <c r="S16" s="2">
        <f t="shared" si="2"/>
        <v>0.2</v>
      </c>
      <c r="T16" s="2">
        <f t="shared" si="3"/>
        <v>1.1299999999999999</v>
      </c>
      <c r="U16" s="2">
        <f t="shared" si="4"/>
        <v>1.1299999999999999</v>
      </c>
      <c r="V16" s="2">
        <f t="shared" si="5"/>
        <v>4.7300000000000004</v>
      </c>
      <c r="W16" s="2">
        <f t="shared" si="6"/>
        <v>4</v>
      </c>
      <c r="X16" s="2">
        <f t="shared" si="7"/>
        <v>4.8</v>
      </c>
      <c r="Y16" s="2">
        <f t="shared" si="8"/>
        <v>15.79</v>
      </c>
      <c r="Z16" s="2">
        <v>6</v>
      </c>
      <c r="AH16" s="2">
        <f t="shared" si="9"/>
        <v>2.0699999999999998</v>
      </c>
      <c r="AI16" s="2">
        <f t="shared" si="10"/>
        <v>2.0699999999999998</v>
      </c>
      <c r="AJ16" s="2">
        <f t="shared" si="11"/>
        <v>9.33</v>
      </c>
      <c r="AK16" s="2">
        <f t="shared" si="12"/>
        <v>8.27</v>
      </c>
      <c r="AL16" s="2">
        <f t="array" ref="AL16">ROUND((($M$67*(1-S16))+($P$67*(1-S16))+(10/3)*(1-S16)),2)</f>
        <v>8.27</v>
      </c>
      <c r="AM16">
        <f t="shared" si="13"/>
        <v>30.009999999999998</v>
      </c>
    </row>
    <row r="17" spans="1:39" ht="14.4">
      <c r="A17" s="1" t="s">
        <v>54</v>
      </c>
      <c r="B17" s="1" t="s">
        <v>55</v>
      </c>
      <c r="C17" s="2">
        <v>3</v>
      </c>
      <c r="D17" s="2">
        <v>3</v>
      </c>
      <c r="E17" s="2">
        <v>3</v>
      </c>
      <c r="F17" s="2">
        <v>2</v>
      </c>
      <c r="G17" s="2">
        <v>2</v>
      </c>
      <c r="H17" s="2">
        <v>1</v>
      </c>
      <c r="I17" s="2">
        <v>2</v>
      </c>
      <c r="J17" s="2">
        <f t="shared" si="0"/>
        <v>16</v>
      </c>
      <c r="K17" s="2">
        <v>2</v>
      </c>
      <c r="L17" s="2">
        <v>2</v>
      </c>
      <c r="M17" s="2">
        <v>3</v>
      </c>
      <c r="N17" s="2">
        <v>1</v>
      </c>
      <c r="O17" s="2">
        <v>2</v>
      </c>
      <c r="P17" s="2">
        <v>2</v>
      </c>
      <c r="Q17" s="2">
        <v>5</v>
      </c>
      <c r="R17" s="2">
        <f t="shared" si="1"/>
        <v>17</v>
      </c>
      <c r="S17" s="2">
        <f t="shared" si="2"/>
        <v>0.2</v>
      </c>
      <c r="T17" s="2">
        <f t="shared" si="3"/>
        <v>1.1299999999999999</v>
      </c>
      <c r="U17" s="2">
        <f t="shared" si="4"/>
        <v>1.1299999999999999</v>
      </c>
      <c r="V17" s="2">
        <f t="shared" si="5"/>
        <v>4.67</v>
      </c>
      <c r="W17" s="2">
        <f t="shared" si="6"/>
        <v>4.53</v>
      </c>
      <c r="X17" s="2">
        <f t="shared" si="7"/>
        <v>5.33</v>
      </c>
      <c r="Y17" s="2">
        <f t="shared" si="8"/>
        <v>16.79</v>
      </c>
      <c r="Z17" s="2">
        <v>5</v>
      </c>
      <c r="AH17" s="2">
        <f t="shared" si="9"/>
        <v>2.0699999999999998</v>
      </c>
      <c r="AI17" s="2">
        <f t="shared" si="10"/>
        <v>2.0699999999999998</v>
      </c>
      <c r="AJ17" s="2">
        <f t="shared" si="11"/>
        <v>9.33</v>
      </c>
      <c r="AK17" s="2">
        <f t="shared" si="12"/>
        <v>8.27</v>
      </c>
      <c r="AL17" s="2">
        <f t="array" ref="AL17">ROUND((($M$67*(1-S17))+($P$67*(1-S17))+(10/3)*(1-S17)),2)</f>
        <v>8.27</v>
      </c>
      <c r="AM17">
        <f t="shared" si="13"/>
        <v>30.009999999999998</v>
      </c>
    </row>
    <row r="18" spans="1:39" ht="14.4">
      <c r="A18" s="1" t="s">
        <v>56</v>
      </c>
      <c r="B18" s="1" t="s">
        <v>57</v>
      </c>
      <c r="C18" s="2">
        <v>3</v>
      </c>
      <c r="D18" s="2">
        <v>2</v>
      </c>
      <c r="E18" s="2">
        <v>3</v>
      </c>
      <c r="F18" s="2">
        <v>2</v>
      </c>
      <c r="G18" s="2">
        <v>2</v>
      </c>
      <c r="H18" s="2">
        <v>1</v>
      </c>
      <c r="I18" s="2">
        <v>2</v>
      </c>
      <c r="J18" s="2">
        <f t="shared" si="0"/>
        <v>15</v>
      </c>
      <c r="K18" s="2">
        <v>3</v>
      </c>
      <c r="L18" s="2">
        <v>3</v>
      </c>
      <c r="M18" s="2">
        <v>2</v>
      </c>
      <c r="N18" s="2">
        <v>1</v>
      </c>
      <c r="O18" s="2">
        <v>2</v>
      </c>
      <c r="P18" s="2">
        <v>2</v>
      </c>
      <c r="Q18" s="2">
        <v>3</v>
      </c>
      <c r="R18" s="2">
        <f t="shared" si="1"/>
        <v>16</v>
      </c>
      <c r="S18" s="2">
        <f t="shared" si="2"/>
        <v>0.2</v>
      </c>
      <c r="T18" s="2">
        <f t="shared" si="3"/>
        <v>1.1299999999999999</v>
      </c>
      <c r="U18" s="2">
        <f t="shared" si="4"/>
        <v>0.93</v>
      </c>
      <c r="V18" s="2">
        <f t="shared" si="5"/>
        <v>4.93</v>
      </c>
      <c r="W18" s="2">
        <f t="shared" si="6"/>
        <v>4.8</v>
      </c>
      <c r="X18" s="2">
        <f t="shared" si="7"/>
        <v>4</v>
      </c>
      <c r="Y18" s="2">
        <f t="shared" si="8"/>
        <v>15.79</v>
      </c>
      <c r="Z18" s="2">
        <v>5</v>
      </c>
      <c r="AH18" s="2">
        <f t="shared" si="9"/>
        <v>2.0699999999999998</v>
      </c>
      <c r="AI18" s="2">
        <f t="shared" si="10"/>
        <v>2.0699999999999998</v>
      </c>
      <c r="AJ18" s="2">
        <f t="shared" si="11"/>
        <v>9.33</v>
      </c>
      <c r="AK18" s="2">
        <f t="shared" si="12"/>
        <v>8.27</v>
      </c>
      <c r="AL18" s="2">
        <f t="array" ref="AL18">ROUND((($M$67*(1-S18))+($P$67*(1-S18))+(10/3)*(1-S18)),2)</f>
        <v>8.27</v>
      </c>
      <c r="AM18">
        <f t="shared" si="13"/>
        <v>30.009999999999998</v>
      </c>
    </row>
    <row r="19" spans="1:39" ht="14.4">
      <c r="A19" s="1" t="s">
        <v>58</v>
      </c>
      <c r="B19" s="1" t="s">
        <v>59</v>
      </c>
      <c r="C19" s="2">
        <v>2</v>
      </c>
      <c r="D19" s="2">
        <v>3</v>
      </c>
      <c r="E19" s="2">
        <v>3</v>
      </c>
      <c r="F19" s="2">
        <v>2</v>
      </c>
      <c r="G19" s="2">
        <v>2</v>
      </c>
      <c r="H19" s="2">
        <v>1</v>
      </c>
      <c r="I19" s="2">
        <v>5</v>
      </c>
      <c r="J19" s="2">
        <f t="shared" si="0"/>
        <v>18</v>
      </c>
      <c r="K19" s="2">
        <v>2</v>
      </c>
      <c r="L19" s="2">
        <v>2</v>
      </c>
      <c r="M19" s="2">
        <v>3</v>
      </c>
      <c r="N19" s="2">
        <v>1</v>
      </c>
      <c r="O19" s="2">
        <v>2</v>
      </c>
      <c r="P19" s="2">
        <v>2</v>
      </c>
      <c r="Q19" s="2">
        <v>10</v>
      </c>
      <c r="R19" s="2">
        <f t="shared" si="1"/>
        <v>22</v>
      </c>
      <c r="S19" s="2">
        <f t="shared" si="2"/>
        <v>0.2</v>
      </c>
      <c r="T19" s="2">
        <f t="shared" si="3"/>
        <v>1.1299999999999999</v>
      </c>
      <c r="U19" s="2">
        <f t="shared" si="4"/>
        <v>1.33</v>
      </c>
      <c r="V19" s="2">
        <f t="shared" si="5"/>
        <v>6.2</v>
      </c>
      <c r="W19" s="2">
        <f t="shared" si="6"/>
        <v>5.87</v>
      </c>
      <c r="X19" s="2">
        <f t="shared" si="7"/>
        <v>6.67</v>
      </c>
      <c r="Y19" s="2">
        <f t="shared" si="8"/>
        <v>21.200000000000003</v>
      </c>
      <c r="Z19" s="2">
        <v>6</v>
      </c>
      <c r="AH19" s="2">
        <f t="shared" si="9"/>
        <v>2.0699999999999998</v>
      </c>
      <c r="AI19" s="2">
        <f t="shared" si="10"/>
        <v>2.0699999999999998</v>
      </c>
      <c r="AJ19" s="2">
        <f t="shared" si="11"/>
        <v>9.33</v>
      </c>
      <c r="AK19" s="2">
        <f t="shared" si="12"/>
        <v>8.27</v>
      </c>
      <c r="AL19" s="2">
        <f t="array" ref="AL19">ROUND((($M$67*(1-S19))+($P$67*(1-S19))+(10/3)*(1-S19)),2)</f>
        <v>8.27</v>
      </c>
      <c r="AM19">
        <f t="shared" si="13"/>
        <v>30.009999999999998</v>
      </c>
    </row>
    <row r="20" spans="1:39" ht="14.4">
      <c r="A20" s="1" t="s">
        <v>60</v>
      </c>
      <c r="B20" s="1" t="s">
        <v>61</v>
      </c>
      <c r="C20" s="2">
        <v>3</v>
      </c>
      <c r="D20" s="2">
        <v>3</v>
      </c>
      <c r="E20" s="2">
        <v>2</v>
      </c>
      <c r="F20" s="2">
        <v>2</v>
      </c>
      <c r="G20" s="2">
        <v>2</v>
      </c>
      <c r="H20" s="2">
        <v>1</v>
      </c>
      <c r="I20" s="2">
        <v>2</v>
      </c>
      <c r="J20" s="2">
        <f t="shared" si="0"/>
        <v>15</v>
      </c>
      <c r="K20" s="2">
        <v>3</v>
      </c>
      <c r="L20" s="2">
        <v>3</v>
      </c>
      <c r="M20" s="2">
        <v>2</v>
      </c>
      <c r="N20" s="2">
        <v>1</v>
      </c>
      <c r="O20" s="2">
        <v>2</v>
      </c>
      <c r="P20" s="2">
        <v>2</v>
      </c>
      <c r="Q20" s="2">
        <v>7</v>
      </c>
      <c r="R20" s="2">
        <f t="shared" si="1"/>
        <v>20</v>
      </c>
      <c r="S20" s="2">
        <f t="shared" si="2"/>
        <v>0.2</v>
      </c>
      <c r="T20" s="2">
        <f t="shared" si="3"/>
        <v>1.1299999999999999</v>
      </c>
      <c r="U20" s="2">
        <f t="shared" si="4"/>
        <v>1.1299999999999999</v>
      </c>
      <c r="V20" s="2">
        <f t="shared" si="5"/>
        <v>5.8</v>
      </c>
      <c r="W20" s="2">
        <f t="shared" si="6"/>
        <v>5.87</v>
      </c>
      <c r="X20" s="2">
        <f t="shared" si="7"/>
        <v>5.07</v>
      </c>
      <c r="Y20" s="2">
        <f t="shared" si="8"/>
        <v>19</v>
      </c>
      <c r="Z20" s="2">
        <v>6</v>
      </c>
      <c r="AH20" s="2">
        <f t="shared" si="9"/>
        <v>2.0699999999999998</v>
      </c>
      <c r="AI20" s="2">
        <f t="shared" si="10"/>
        <v>2.0699999999999998</v>
      </c>
      <c r="AJ20" s="2">
        <f t="shared" si="11"/>
        <v>9.33</v>
      </c>
      <c r="AK20" s="2">
        <f t="shared" si="12"/>
        <v>8.27</v>
      </c>
      <c r="AL20" s="2">
        <f t="array" ref="AL20">ROUND((($M$67*(1-S20))+($P$67*(1-S20))+(10/3)*(1-S20)),2)</f>
        <v>8.27</v>
      </c>
      <c r="AM20">
        <f t="shared" si="13"/>
        <v>30.009999999999998</v>
      </c>
    </row>
    <row r="21" spans="1:39" ht="15.75" customHeight="1">
      <c r="A21" s="1" t="s">
        <v>62</v>
      </c>
      <c r="B21" s="1" t="s">
        <v>63</v>
      </c>
      <c r="C21" s="2">
        <v>3</v>
      </c>
      <c r="D21" s="2">
        <v>3</v>
      </c>
      <c r="E21" s="2">
        <v>3</v>
      </c>
      <c r="F21" s="2">
        <v>2</v>
      </c>
      <c r="G21" s="2">
        <v>2</v>
      </c>
      <c r="H21" s="2">
        <v>1</v>
      </c>
      <c r="I21" s="2">
        <v>5</v>
      </c>
      <c r="J21" s="2">
        <f t="shared" si="0"/>
        <v>19</v>
      </c>
      <c r="K21" s="2">
        <v>2</v>
      </c>
      <c r="L21" s="2">
        <v>2</v>
      </c>
      <c r="M21" s="2">
        <v>3</v>
      </c>
      <c r="N21" s="2">
        <v>1</v>
      </c>
      <c r="O21" s="2">
        <v>2</v>
      </c>
      <c r="P21" s="2">
        <v>2</v>
      </c>
      <c r="Q21" s="2">
        <v>3</v>
      </c>
      <c r="R21" s="2">
        <f t="shared" si="1"/>
        <v>15</v>
      </c>
      <c r="S21" s="2">
        <f t="shared" si="2"/>
        <v>0.8</v>
      </c>
      <c r="T21" s="2">
        <f t="shared" si="3"/>
        <v>5.33</v>
      </c>
      <c r="U21" s="2">
        <f t="shared" si="4"/>
        <v>9.07</v>
      </c>
      <c r="V21" s="2">
        <f t="shared" si="5"/>
        <v>5.33</v>
      </c>
      <c r="W21" s="2">
        <f t="shared" si="6"/>
        <v>1</v>
      </c>
      <c r="X21" s="2">
        <f t="shared" si="7"/>
        <v>1.2</v>
      </c>
      <c r="Y21" s="2">
        <f t="shared" si="8"/>
        <v>21.93</v>
      </c>
      <c r="Z21" s="2">
        <v>5</v>
      </c>
      <c r="AH21" s="2">
        <f t="shared" si="9"/>
        <v>8.27</v>
      </c>
      <c r="AI21" s="2">
        <f t="shared" si="10"/>
        <v>8.27</v>
      </c>
      <c r="AJ21" s="2">
        <f t="shared" si="11"/>
        <v>9.33</v>
      </c>
      <c r="AK21" s="2">
        <f t="shared" si="12"/>
        <v>2.0699999999999998</v>
      </c>
      <c r="AL21" s="2">
        <f t="array" ref="AL21">ROUND((($M$67*(1-S21))+($P$67*(1-S21))+(10/3)*(1-S21)),2)</f>
        <v>2.0699999999999998</v>
      </c>
      <c r="AM21">
        <f t="shared" si="13"/>
        <v>30.009999999999998</v>
      </c>
    </row>
    <row r="22" spans="1:39" ht="15.75" customHeight="1">
      <c r="A22" s="1" t="s">
        <v>64</v>
      </c>
      <c r="B22" s="1" t="s">
        <v>65</v>
      </c>
      <c r="C22" s="2">
        <v>3</v>
      </c>
      <c r="D22" s="2">
        <v>2</v>
      </c>
      <c r="E22" s="2">
        <v>3</v>
      </c>
      <c r="F22" s="2">
        <v>2</v>
      </c>
      <c r="G22" s="2">
        <v>2</v>
      </c>
      <c r="H22" s="2">
        <v>1</v>
      </c>
      <c r="I22" s="2">
        <v>3</v>
      </c>
      <c r="J22" s="2">
        <f t="shared" si="0"/>
        <v>16</v>
      </c>
      <c r="K22" s="2">
        <v>3</v>
      </c>
      <c r="L22" s="2">
        <v>3</v>
      </c>
      <c r="M22" s="2">
        <v>2</v>
      </c>
      <c r="N22" s="2">
        <v>1</v>
      </c>
      <c r="O22" s="2">
        <v>2</v>
      </c>
      <c r="P22" s="2">
        <v>2</v>
      </c>
      <c r="Q22" s="2">
        <v>2</v>
      </c>
      <c r="R22" s="2">
        <f t="shared" si="1"/>
        <v>15</v>
      </c>
      <c r="S22" s="2">
        <f t="shared" si="2"/>
        <v>0.8</v>
      </c>
      <c r="T22" s="2">
        <f t="shared" si="3"/>
        <v>4.8</v>
      </c>
      <c r="U22" s="2">
        <f t="shared" si="4"/>
        <v>7.47</v>
      </c>
      <c r="V22" s="2">
        <f t="shared" si="5"/>
        <v>4.93</v>
      </c>
      <c r="W22" s="2">
        <f t="shared" si="6"/>
        <v>1.1299999999999999</v>
      </c>
      <c r="X22" s="2">
        <f t="shared" si="7"/>
        <v>0.93</v>
      </c>
      <c r="Y22" s="2">
        <f t="shared" si="8"/>
        <v>19.259999999999998</v>
      </c>
      <c r="Z22" s="2">
        <v>6</v>
      </c>
      <c r="AH22" s="2">
        <f t="shared" si="9"/>
        <v>8.27</v>
      </c>
      <c r="AI22" s="2">
        <f t="shared" si="10"/>
        <v>8.27</v>
      </c>
      <c r="AJ22" s="2">
        <f t="shared" si="11"/>
        <v>9.33</v>
      </c>
      <c r="AK22" s="2">
        <f t="shared" si="12"/>
        <v>2.0699999999999998</v>
      </c>
      <c r="AL22" s="2">
        <f t="array" ref="AL22">ROUND((($M$67*(1-S22))+($P$67*(1-S22))+(10/3)*(1-S22)),2)</f>
        <v>2.0699999999999998</v>
      </c>
      <c r="AM22">
        <f t="shared" si="13"/>
        <v>30.009999999999998</v>
      </c>
    </row>
    <row r="23" spans="1:39" ht="15.75" customHeight="1">
      <c r="A23" s="1" t="s">
        <v>66</v>
      </c>
      <c r="B23" s="1" t="s">
        <v>67</v>
      </c>
      <c r="C23" s="2">
        <v>3</v>
      </c>
      <c r="D23" s="2">
        <v>3</v>
      </c>
      <c r="E23" s="2">
        <v>3</v>
      </c>
      <c r="F23" s="2">
        <v>2</v>
      </c>
      <c r="G23" s="2">
        <v>2</v>
      </c>
      <c r="H23" s="2">
        <v>1</v>
      </c>
      <c r="I23" s="2">
        <v>6</v>
      </c>
      <c r="J23" s="2">
        <f t="shared" si="0"/>
        <v>20</v>
      </c>
      <c r="K23" s="2">
        <v>2</v>
      </c>
      <c r="L23" s="2">
        <v>2</v>
      </c>
      <c r="M23" s="2">
        <v>3</v>
      </c>
      <c r="N23" s="2">
        <v>1</v>
      </c>
      <c r="O23" s="2">
        <v>2</v>
      </c>
      <c r="P23" s="2">
        <v>2</v>
      </c>
      <c r="Q23" s="2">
        <v>9</v>
      </c>
      <c r="R23" s="2">
        <f t="shared" si="1"/>
        <v>21</v>
      </c>
      <c r="S23" s="2">
        <f t="shared" si="2"/>
        <v>0.2</v>
      </c>
      <c r="T23" s="2">
        <f t="shared" si="3"/>
        <v>1.4</v>
      </c>
      <c r="U23" s="2">
        <f t="shared" si="4"/>
        <v>1.4</v>
      </c>
      <c r="V23" s="2">
        <f t="shared" si="5"/>
        <v>6</v>
      </c>
      <c r="W23" s="2">
        <f t="shared" si="6"/>
        <v>5.6</v>
      </c>
      <c r="X23" s="2">
        <f t="shared" si="7"/>
        <v>6.4</v>
      </c>
      <c r="Y23" s="2">
        <f t="shared" si="8"/>
        <v>20.8</v>
      </c>
      <c r="Z23" s="2">
        <v>7</v>
      </c>
      <c r="AH23" s="2">
        <f t="shared" si="9"/>
        <v>2.0699999999999998</v>
      </c>
      <c r="AI23" s="2">
        <f t="shared" si="10"/>
        <v>2.0699999999999998</v>
      </c>
      <c r="AJ23" s="2">
        <f t="shared" si="11"/>
        <v>9.33</v>
      </c>
      <c r="AK23" s="2">
        <f t="shared" si="12"/>
        <v>8.27</v>
      </c>
      <c r="AL23" s="2">
        <f t="array" ref="AL23">ROUND((($M$67*(1-S23))+($P$67*(1-S23))+(10/3)*(1-S23)),2)</f>
        <v>8.27</v>
      </c>
      <c r="AM23">
        <f t="shared" si="13"/>
        <v>30.009999999999998</v>
      </c>
    </row>
    <row r="24" spans="1:39" ht="15.75" customHeight="1">
      <c r="A24" s="1" t="s">
        <v>68</v>
      </c>
      <c r="B24" s="1" t="s">
        <v>69</v>
      </c>
      <c r="C24" s="2">
        <v>2</v>
      </c>
      <c r="D24" s="2">
        <v>3</v>
      </c>
      <c r="E24" s="2">
        <v>3</v>
      </c>
      <c r="F24" s="2">
        <v>2</v>
      </c>
      <c r="G24" s="2">
        <v>2</v>
      </c>
      <c r="H24" s="2">
        <v>1</v>
      </c>
      <c r="I24" s="2">
        <v>2</v>
      </c>
      <c r="J24" s="2">
        <f t="shared" si="0"/>
        <v>15</v>
      </c>
      <c r="K24" s="2">
        <v>3</v>
      </c>
      <c r="L24" s="2">
        <v>2</v>
      </c>
      <c r="M24" s="2">
        <v>3</v>
      </c>
      <c r="N24" s="2">
        <v>1</v>
      </c>
      <c r="O24" s="2">
        <v>2</v>
      </c>
      <c r="P24" s="2">
        <v>2</v>
      </c>
      <c r="Q24" s="2">
        <v>10</v>
      </c>
      <c r="R24" s="2">
        <f t="shared" si="1"/>
        <v>23</v>
      </c>
      <c r="S24" s="2">
        <f t="shared" si="2"/>
        <v>0.2</v>
      </c>
      <c r="T24" s="2">
        <f t="shared" si="3"/>
        <v>0.93</v>
      </c>
      <c r="U24" s="2">
        <f t="shared" si="4"/>
        <v>1.1299999999999999</v>
      </c>
      <c r="V24" s="2">
        <f t="shared" si="5"/>
        <v>6.8</v>
      </c>
      <c r="W24" s="2">
        <f t="shared" si="6"/>
        <v>5.87</v>
      </c>
      <c r="X24" s="2">
        <f t="shared" si="7"/>
        <v>6.67</v>
      </c>
      <c r="Y24" s="2">
        <f t="shared" si="8"/>
        <v>21.4</v>
      </c>
      <c r="Z24" s="2">
        <v>6</v>
      </c>
      <c r="AH24" s="2">
        <f t="shared" si="9"/>
        <v>2.0699999999999998</v>
      </c>
      <c r="AI24" s="2">
        <f t="shared" si="10"/>
        <v>2.0699999999999998</v>
      </c>
      <c r="AJ24" s="2">
        <f t="shared" si="11"/>
        <v>9.33</v>
      </c>
      <c r="AK24" s="2">
        <f t="shared" si="12"/>
        <v>8.27</v>
      </c>
      <c r="AL24" s="2">
        <f t="array" ref="AL24">ROUND((($M$67*(1-S24))+($P$67*(1-S24))+(10/3)*(1-S24)),2)</f>
        <v>8.27</v>
      </c>
      <c r="AM24">
        <f t="shared" si="13"/>
        <v>30.009999999999998</v>
      </c>
    </row>
    <row r="25" spans="1:39" ht="15.75" customHeight="1">
      <c r="A25" s="1" t="s">
        <v>70</v>
      </c>
      <c r="B25" s="1" t="s">
        <v>71</v>
      </c>
      <c r="C25" s="2">
        <v>3</v>
      </c>
      <c r="D25" s="2">
        <v>3</v>
      </c>
      <c r="E25" s="2">
        <v>3</v>
      </c>
      <c r="F25" s="2">
        <v>2</v>
      </c>
      <c r="G25" s="2">
        <v>2</v>
      </c>
      <c r="H25" s="2">
        <v>1</v>
      </c>
      <c r="I25" s="2">
        <v>3</v>
      </c>
      <c r="J25" s="2">
        <f t="shared" si="0"/>
        <v>17</v>
      </c>
      <c r="K25" s="2">
        <v>2</v>
      </c>
      <c r="L25" s="2">
        <v>2</v>
      </c>
      <c r="M25" s="2">
        <v>3</v>
      </c>
      <c r="N25" s="2">
        <v>1</v>
      </c>
      <c r="O25" s="2">
        <v>2</v>
      </c>
      <c r="P25" s="2">
        <v>2</v>
      </c>
      <c r="Q25" s="2">
        <v>7</v>
      </c>
      <c r="R25" s="2">
        <f t="shared" si="1"/>
        <v>19</v>
      </c>
      <c r="S25" s="2">
        <f t="shared" si="2"/>
        <v>0.2</v>
      </c>
      <c r="T25" s="2">
        <f t="shared" si="3"/>
        <v>1.2</v>
      </c>
      <c r="U25" s="2">
        <f t="shared" si="4"/>
        <v>1.2</v>
      </c>
      <c r="V25" s="2">
        <f t="shared" si="5"/>
        <v>5.27</v>
      </c>
      <c r="W25" s="2">
        <f t="shared" si="6"/>
        <v>5.07</v>
      </c>
      <c r="X25" s="2">
        <f t="shared" si="7"/>
        <v>5.87</v>
      </c>
      <c r="Y25" s="2">
        <f t="shared" si="8"/>
        <v>18.61</v>
      </c>
      <c r="Z25" s="2">
        <v>6</v>
      </c>
      <c r="AH25" s="2">
        <f t="shared" si="9"/>
        <v>2.0699999999999998</v>
      </c>
      <c r="AI25" s="2">
        <f t="shared" si="10"/>
        <v>2.0699999999999998</v>
      </c>
      <c r="AJ25" s="2">
        <f t="shared" si="11"/>
        <v>9.33</v>
      </c>
      <c r="AK25" s="2">
        <f t="shared" si="12"/>
        <v>8.27</v>
      </c>
      <c r="AL25" s="2">
        <f t="array" ref="AL25">ROUND((($M$67*(1-S25))+($P$67*(1-S25))+(10/3)*(1-S25)),2)</f>
        <v>8.27</v>
      </c>
      <c r="AM25">
        <f t="shared" si="13"/>
        <v>30.009999999999998</v>
      </c>
    </row>
    <row r="26" spans="1:39" ht="15.75" customHeight="1">
      <c r="A26" s="1" t="s">
        <v>72</v>
      </c>
      <c r="B26" s="1" t="s">
        <v>73</v>
      </c>
      <c r="C26" s="2">
        <v>3</v>
      </c>
      <c r="D26" s="2">
        <v>3</v>
      </c>
      <c r="E26" s="2">
        <v>2</v>
      </c>
      <c r="F26" s="2">
        <v>2</v>
      </c>
      <c r="G26" s="2">
        <v>2</v>
      </c>
      <c r="H26" s="2">
        <v>1</v>
      </c>
      <c r="I26" s="2">
        <v>2</v>
      </c>
      <c r="J26" s="2">
        <f t="shared" si="0"/>
        <v>15</v>
      </c>
      <c r="K26" s="2">
        <v>3</v>
      </c>
      <c r="L26" s="2">
        <v>2</v>
      </c>
      <c r="M26" s="2">
        <v>3</v>
      </c>
      <c r="N26" s="2">
        <v>1</v>
      </c>
      <c r="O26" s="2">
        <v>2</v>
      </c>
      <c r="P26" s="2">
        <v>2</v>
      </c>
      <c r="Q26" s="2">
        <v>8</v>
      </c>
      <c r="R26" s="2">
        <f t="shared" si="1"/>
        <v>21</v>
      </c>
      <c r="S26" s="2">
        <f t="shared" si="2"/>
        <v>0.2</v>
      </c>
      <c r="T26" s="2">
        <f t="shared" si="3"/>
        <v>1.1299999999999999</v>
      </c>
      <c r="U26" s="2">
        <f t="shared" si="4"/>
        <v>1.1299999999999999</v>
      </c>
      <c r="V26" s="2">
        <f t="shared" si="5"/>
        <v>6.07</v>
      </c>
      <c r="W26" s="2">
        <f t="shared" si="6"/>
        <v>5.33</v>
      </c>
      <c r="X26" s="2">
        <f t="shared" si="7"/>
        <v>6.13</v>
      </c>
      <c r="Y26" s="2">
        <f t="shared" si="8"/>
        <v>19.79</v>
      </c>
      <c r="Z26" s="2">
        <v>5</v>
      </c>
      <c r="AH26" s="2">
        <f t="shared" si="9"/>
        <v>2.0699999999999998</v>
      </c>
      <c r="AI26" s="2">
        <f t="shared" si="10"/>
        <v>2.0699999999999998</v>
      </c>
      <c r="AJ26" s="2">
        <f t="shared" si="11"/>
        <v>9.33</v>
      </c>
      <c r="AK26" s="2">
        <f t="shared" si="12"/>
        <v>8.27</v>
      </c>
      <c r="AL26" s="2">
        <f t="array" ref="AL26">ROUND((($M$67*(1-S26))+($P$67*(1-S26))+(10/3)*(1-S26)),2)</f>
        <v>8.27</v>
      </c>
      <c r="AM26">
        <f t="shared" si="13"/>
        <v>30.009999999999998</v>
      </c>
    </row>
    <row r="27" spans="1:39" ht="15.75" customHeight="1">
      <c r="A27" s="1" t="s">
        <v>74</v>
      </c>
      <c r="B27" s="1" t="s">
        <v>75</v>
      </c>
      <c r="C27" s="2">
        <v>3</v>
      </c>
      <c r="D27" s="2">
        <v>2</v>
      </c>
      <c r="E27" s="2">
        <v>3</v>
      </c>
      <c r="F27" s="2">
        <v>2</v>
      </c>
      <c r="G27" s="2">
        <v>2</v>
      </c>
      <c r="H27" s="2">
        <v>1</v>
      </c>
      <c r="I27" s="2">
        <v>3</v>
      </c>
      <c r="J27" s="2">
        <f t="shared" si="0"/>
        <v>16</v>
      </c>
      <c r="K27" s="2">
        <v>2</v>
      </c>
      <c r="L27" s="2">
        <v>2</v>
      </c>
      <c r="M27" s="2">
        <v>3</v>
      </c>
      <c r="N27" s="2">
        <v>1</v>
      </c>
      <c r="O27" s="2">
        <v>2</v>
      </c>
      <c r="P27" s="2">
        <v>2</v>
      </c>
      <c r="Q27" s="2">
        <v>6</v>
      </c>
      <c r="R27" s="2">
        <f t="shared" si="1"/>
        <v>18</v>
      </c>
      <c r="S27" s="2">
        <f t="shared" si="2"/>
        <v>0.2</v>
      </c>
      <c r="T27" s="2">
        <f t="shared" si="3"/>
        <v>1.2</v>
      </c>
      <c r="U27" s="2">
        <f t="shared" si="4"/>
        <v>1</v>
      </c>
      <c r="V27" s="2">
        <f t="shared" si="5"/>
        <v>5</v>
      </c>
      <c r="W27" s="2">
        <f t="shared" si="6"/>
        <v>4.8</v>
      </c>
      <c r="X27" s="2">
        <f t="shared" si="7"/>
        <v>5.6</v>
      </c>
      <c r="Y27" s="2">
        <f t="shared" si="8"/>
        <v>17.600000000000001</v>
      </c>
      <c r="Z27" s="2">
        <v>6</v>
      </c>
      <c r="AH27" s="2">
        <f t="shared" si="9"/>
        <v>2.0699999999999998</v>
      </c>
      <c r="AI27" s="2">
        <f t="shared" si="10"/>
        <v>2.0699999999999998</v>
      </c>
      <c r="AJ27" s="2">
        <f t="shared" si="11"/>
        <v>9.33</v>
      </c>
      <c r="AK27" s="2">
        <f t="shared" si="12"/>
        <v>8.27</v>
      </c>
      <c r="AL27" s="2">
        <f t="array" ref="AL27">ROUND((($M$67*(1-S27))+($P$67*(1-S27))+(10/3)*(1-S27)),2)</f>
        <v>8.27</v>
      </c>
      <c r="AM27">
        <f t="shared" si="13"/>
        <v>30.009999999999998</v>
      </c>
    </row>
    <row r="28" spans="1:39" ht="15.75" customHeight="1">
      <c r="A28" s="1" t="s">
        <v>76</v>
      </c>
      <c r="B28" s="1" t="s">
        <v>77</v>
      </c>
      <c r="C28" s="2">
        <v>3</v>
      </c>
      <c r="D28" s="2">
        <v>3</v>
      </c>
      <c r="E28" s="2">
        <v>3</v>
      </c>
      <c r="F28" s="2">
        <v>2</v>
      </c>
      <c r="G28" s="2">
        <v>2</v>
      </c>
      <c r="H28" s="2">
        <v>1</v>
      </c>
      <c r="I28" s="2">
        <v>3</v>
      </c>
      <c r="J28" s="2">
        <f t="shared" si="0"/>
        <v>17</v>
      </c>
      <c r="K28" s="2">
        <v>3</v>
      </c>
      <c r="L28" s="2">
        <v>2</v>
      </c>
      <c r="M28" s="2">
        <v>3</v>
      </c>
      <c r="N28" s="2">
        <v>1</v>
      </c>
      <c r="O28" s="2">
        <v>2</v>
      </c>
      <c r="P28" s="2">
        <v>2</v>
      </c>
      <c r="Q28" s="2">
        <v>10</v>
      </c>
      <c r="R28" s="2">
        <f t="shared" si="1"/>
        <v>23</v>
      </c>
      <c r="S28" s="2">
        <f t="shared" si="2"/>
        <v>0.2</v>
      </c>
      <c r="T28" s="2">
        <f t="shared" si="3"/>
        <v>1.2</v>
      </c>
      <c r="U28" s="2">
        <f t="shared" si="4"/>
        <v>1.2</v>
      </c>
      <c r="V28" s="2">
        <f t="shared" si="5"/>
        <v>6.87</v>
      </c>
      <c r="W28" s="2">
        <f t="shared" si="6"/>
        <v>5.87</v>
      </c>
      <c r="X28" s="2">
        <f t="shared" si="7"/>
        <v>6.67</v>
      </c>
      <c r="Y28" s="2">
        <f t="shared" si="8"/>
        <v>21.810000000000002</v>
      </c>
      <c r="Z28" s="2">
        <v>6</v>
      </c>
      <c r="AH28" s="2">
        <f t="shared" si="9"/>
        <v>2.0699999999999998</v>
      </c>
      <c r="AI28" s="2">
        <f t="shared" si="10"/>
        <v>2.0699999999999998</v>
      </c>
      <c r="AJ28" s="2">
        <f t="shared" si="11"/>
        <v>9.33</v>
      </c>
      <c r="AK28" s="2">
        <f t="shared" si="12"/>
        <v>8.27</v>
      </c>
      <c r="AL28" s="2">
        <f t="array" ref="AL28">ROUND((($M$67*(1-S28))+($P$67*(1-S28))+(10/3)*(1-S28)),2)</f>
        <v>8.27</v>
      </c>
      <c r="AM28">
        <f t="shared" si="13"/>
        <v>30.009999999999998</v>
      </c>
    </row>
    <row r="29" spans="1:39" ht="15.75" customHeight="1">
      <c r="A29" s="1" t="s">
        <v>78</v>
      </c>
      <c r="B29" s="1" t="s">
        <v>79</v>
      </c>
      <c r="C29" s="2">
        <v>2</v>
      </c>
      <c r="D29" s="2">
        <v>3</v>
      </c>
      <c r="E29" s="2">
        <v>3</v>
      </c>
      <c r="F29" s="2">
        <v>2</v>
      </c>
      <c r="G29" s="2">
        <v>2</v>
      </c>
      <c r="H29" s="2">
        <v>1</v>
      </c>
      <c r="I29" s="2">
        <v>4</v>
      </c>
      <c r="J29" s="2">
        <f t="shared" si="0"/>
        <v>17</v>
      </c>
      <c r="K29" s="2">
        <v>3</v>
      </c>
      <c r="L29" s="2">
        <v>2</v>
      </c>
      <c r="M29" s="2">
        <v>2</v>
      </c>
      <c r="N29" s="2">
        <v>1</v>
      </c>
      <c r="O29" s="2">
        <v>2</v>
      </c>
      <c r="P29" s="2">
        <v>2</v>
      </c>
      <c r="Q29" s="2">
        <v>8</v>
      </c>
      <c r="R29" s="2">
        <f t="shared" si="1"/>
        <v>20</v>
      </c>
      <c r="S29" s="2">
        <f t="shared" si="2"/>
        <v>0.2</v>
      </c>
      <c r="T29" s="2">
        <f t="shared" si="3"/>
        <v>1.07</v>
      </c>
      <c r="U29" s="2">
        <f t="shared" si="4"/>
        <v>1.27</v>
      </c>
      <c r="V29" s="2">
        <f t="shared" si="5"/>
        <v>6.4</v>
      </c>
      <c r="W29" s="2">
        <f t="shared" si="6"/>
        <v>5.33</v>
      </c>
      <c r="X29" s="2">
        <f t="shared" si="7"/>
        <v>5.33</v>
      </c>
      <c r="Y29" s="2">
        <f t="shared" si="8"/>
        <v>19.399999999999999</v>
      </c>
      <c r="Z29" s="2">
        <v>5</v>
      </c>
      <c r="AH29" s="2">
        <f t="shared" si="9"/>
        <v>2.0699999999999998</v>
      </c>
      <c r="AI29" s="2">
        <f t="shared" si="10"/>
        <v>2.0699999999999998</v>
      </c>
      <c r="AJ29" s="2">
        <f t="shared" si="11"/>
        <v>9.33</v>
      </c>
      <c r="AK29" s="2">
        <f t="shared" si="12"/>
        <v>8.27</v>
      </c>
      <c r="AL29" s="2">
        <f t="array" ref="AL29">ROUND((($M$67*(1-S29))+($P$67*(1-S29))+(10/3)*(1-S29)),2)</f>
        <v>8.27</v>
      </c>
      <c r="AM29">
        <f t="shared" si="13"/>
        <v>30.009999999999998</v>
      </c>
    </row>
    <row r="30" spans="1:39" ht="15.75" customHeight="1">
      <c r="A30" s="1" t="s">
        <v>80</v>
      </c>
      <c r="B30" s="1" t="s">
        <v>81</v>
      </c>
      <c r="C30" s="2">
        <v>3</v>
      </c>
      <c r="D30" s="2">
        <v>3</v>
      </c>
      <c r="E30" s="2">
        <v>3</v>
      </c>
      <c r="F30" s="2">
        <v>2</v>
      </c>
      <c r="G30" s="2">
        <v>2</v>
      </c>
      <c r="H30" s="2">
        <v>1</v>
      </c>
      <c r="I30" s="2">
        <v>1</v>
      </c>
      <c r="J30" s="2">
        <f t="shared" si="0"/>
        <v>15</v>
      </c>
      <c r="K30" s="2">
        <v>2</v>
      </c>
      <c r="L30" s="2">
        <v>3</v>
      </c>
      <c r="M30" s="2">
        <v>3</v>
      </c>
      <c r="N30" s="2">
        <v>1</v>
      </c>
      <c r="O30" s="2">
        <v>2</v>
      </c>
      <c r="P30" s="2">
        <v>2</v>
      </c>
      <c r="Q30" s="2">
        <v>3</v>
      </c>
      <c r="R30" s="2">
        <f t="shared" si="1"/>
        <v>16</v>
      </c>
      <c r="S30" s="2">
        <f t="shared" si="2"/>
        <v>0.2</v>
      </c>
      <c r="T30" s="2">
        <f t="shared" si="3"/>
        <v>1.07</v>
      </c>
      <c r="U30" s="2">
        <f t="shared" si="4"/>
        <v>1.07</v>
      </c>
      <c r="V30" s="2">
        <f t="shared" si="5"/>
        <v>4.07</v>
      </c>
      <c r="W30" s="2">
        <f t="shared" si="6"/>
        <v>4.8</v>
      </c>
      <c r="X30" s="2">
        <f t="shared" si="7"/>
        <v>4.8</v>
      </c>
      <c r="Y30" s="2">
        <f t="shared" si="8"/>
        <v>15.810000000000002</v>
      </c>
      <c r="Z30" s="2">
        <v>5</v>
      </c>
      <c r="AH30" s="2">
        <f t="shared" si="9"/>
        <v>2.0699999999999998</v>
      </c>
      <c r="AI30" s="2">
        <f t="shared" si="10"/>
        <v>2.0699999999999998</v>
      </c>
      <c r="AJ30" s="2">
        <f t="shared" si="11"/>
        <v>9.33</v>
      </c>
      <c r="AK30" s="2">
        <f t="shared" si="12"/>
        <v>8.27</v>
      </c>
      <c r="AL30" s="2">
        <f t="array" ref="AL30">ROUND((($M$67*(1-S30))+($P$67*(1-S30))+(10/3)*(1-S30)),2)</f>
        <v>8.27</v>
      </c>
      <c r="AM30">
        <f t="shared" si="13"/>
        <v>30.009999999999998</v>
      </c>
    </row>
    <row r="31" spans="1:39" ht="15.75" customHeight="1">
      <c r="A31" s="1" t="s">
        <v>82</v>
      </c>
      <c r="B31" s="1" t="s">
        <v>83</v>
      </c>
      <c r="C31" s="2">
        <v>3</v>
      </c>
      <c r="D31" s="2">
        <v>2</v>
      </c>
      <c r="E31" s="2">
        <v>3</v>
      </c>
      <c r="F31" s="2">
        <v>2</v>
      </c>
      <c r="G31" s="2">
        <v>2</v>
      </c>
      <c r="H31" s="2">
        <v>1</v>
      </c>
      <c r="I31" s="2">
        <v>4</v>
      </c>
      <c r="J31" s="2">
        <f t="shared" si="0"/>
        <v>17</v>
      </c>
      <c r="K31" s="2">
        <v>2</v>
      </c>
      <c r="L31" s="2">
        <v>2</v>
      </c>
      <c r="M31" s="2">
        <v>3</v>
      </c>
      <c r="N31" s="2">
        <v>1</v>
      </c>
      <c r="O31" s="2">
        <v>2</v>
      </c>
      <c r="P31" s="2">
        <v>2</v>
      </c>
      <c r="Q31" s="2">
        <v>10</v>
      </c>
      <c r="R31" s="2">
        <f t="shared" si="1"/>
        <v>22</v>
      </c>
      <c r="S31" s="2">
        <f t="shared" si="2"/>
        <v>0.2</v>
      </c>
      <c r="T31" s="2">
        <f t="shared" si="3"/>
        <v>1.27</v>
      </c>
      <c r="U31" s="2">
        <f t="shared" si="4"/>
        <v>1.07</v>
      </c>
      <c r="V31" s="2">
        <f t="shared" si="5"/>
        <v>6.13</v>
      </c>
      <c r="W31" s="2">
        <f t="shared" si="6"/>
        <v>5.87</v>
      </c>
      <c r="X31" s="2">
        <f t="shared" si="7"/>
        <v>6.67</v>
      </c>
      <c r="Y31" s="2">
        <f t="shared" si="8"/>
        <v>21.009999999999998</v>
      </c>
      <c r="Z31" s="2">
        <v>7</v>
      </c>
      <c r="AH31" s="2">
        <f t="shared" si="9"/>
        <v>2.0699999999999998</v>
      </c>
      <c r="AI31" s="2">
        <f t="shared" si="10"/>
        <v>2.0699999999999998</v>
      </c>
      <c r="AJ31" s="2">
        <f t="shared" si="11"/>
        <v>9.33</v>
      </c>
      <c r="AK31" s="2">
        <f t="shared" si="12"/>
        <v>8.27</v>
      </c>
      <c r="AL31" s="2">
        <f t="array" ref="AL31">ROUND((($M$67*(1-S31))+($P$67*(1-S31))+(10/3)*(1-S31)),2)</f>
        <v>8.27</v>
      </c>
      <c r="AM31">
        <f t="shared" si="13"/>
        <v>30.009999999999998</v>
      </c>
    </row>
    <row r="32" spans="1:39" ht="15.75" customHeight="1">
      <c r="A32" s="1" t="s">
        <v>84</v>
      </c>
      <c r="B32" s="1" t="s">
        <v>85</v>
      </c>
      <c r="C32" s="2">
        <v>2</v>
      </c>
      <c r="D32" s="2">
        <v>3</v>
      </c>
      <c r="E32" s="2">
        <v>3</v>
      </c>
      <c r="F32" s="2">
        <v>2</v>
      </c>
      <c r="G32" s="2">
        <v>2</v>
      </c>
      <c r="H32" s="2">
        <v>1</v>
      </c>
      <c r="I32" s="2">
        <v>2</v>
      </c>
      <c r="J32" s="2">
        <f t="shared" si="0"/>
        <v>15</v>
      </c>
      <c r="K32" s="2">
        <v>3</v>
      </c>
      <c r="L32" s="2">
        <v>3</v>
      </c>
      <c r="M32" s="2">
        <v>2</v>
      </c>
      <c r="N32" s="2">
        <v>1</v>
      </c>
      <c r="O32" s="2">
        <v>2</v>
      </c>
      <c r="P32" s="2">
        <v>2</v>
      </c>
      <c r="Q32" s="2">
        <v>10</v>
      </c>
      <c r="R32" s="2">
        <f t="shared" si="1"/>
        <v>23</v>
      </c>
      <c r="S32" s="2">
        <f t="shared" si="2"/>
        <v>0.2</v>
      </c>
      <c r="T32" s="2">
        <f t="shared" si="3"/>
        <v>0.93</v>
      </c>
      <c r="U32" s="2">
        <f t="shared" si="4"/>
        <v>1.1299999999999999</v>
      </c>
      <c r="V32" s="2">
        <f t="shared" si="5"/>
        <v>6.8</v>
      </c>
      <c r="W32" s="2">
        <f t="shared" si="6"/>
        <v>6.67</v>
      </c>
      <c r="X32" s="2">
        <f t="shared" si="7"/>
        <v>5.87</v>
      </c>
      <c r="Y32" s="2">
        <f t="shared" si="8"/>
        <v>21.4</v>
      </c>
      <c r="Z32" s="2">
        <v>6</v>
      </c>
      <c r="AH32" s="2">
        <f t="shared" si="9"/>
        <v>2.0699999999999998</v>
      </c>
      <c r="AI32" s="2">
        <f t="shared" si="10"/>
        <v>2.0699999999999998</v>
      </c>
      <c r="AJ32" s="2">
        <f t="shared" si="11"/>
        <v>9.33</v>
      </c>
      <c r="AK32" s="2">
        <f t="shared" si="12"/>
        <v>8.27</v>
      </c>
      <c r="AL32" s="2">
        <f t="array" ref="AL32">ROUND((($M$67*(1-S32))+($P$67*(1-S32))+(10/3)*(1-S32)),2)</f>
        <v>8.27</v>
      </c>
      <c r="AM32">
        <f t="shared" si="13"/>
        <v>30.009999999999998</v>
      </c>
    </row>
    <row r="33" spans="1:39" ht="15.75" customHeight="1">
      <c r="A33" s="1" t="s">
        <v>86</v>
      </c>
      <c r="B33" s="1" t="s">
        <v>87</v>
      </c>
      <c r="C33" s="2">
        <v>2</v>
      </c>
      <c r="D33" s="2">
        <v>3</v>
      </c>
      <c r="E33" s="2">
        <v>2</v>
      </c>
      <c r="F33" s="2">
        <v>2</v>
      </c>
      <c r="G33" s="2">
        <v>2</v>
      </c>
      <c r="H33" s="2">
        <v>1</v>
      </c>
      <c r="I33" s="2">
        <v>4</v>
      </c>
      <c r="J33" s="2">
        <f t="shared" si="0"/>
        <v>16</v>
      </c>
      <c r="K33" s="2">
        <v>3</v>
      </c>
      <c r="L33" s="2">
        <v>2</v>
      </c>
      <c r="M33" s="2">
        <v>2</v>
      </c>
      <c r="N33" s="2">
        <v>1</v>
      </c>
      <c r="O33" s="2">
        <v>2</v>
      </c>
      <c r="P33" s="2">
        <v>2</v>
      </c>
      <c r="Q33" s="2">
        <v>9</v>
      </c>
      <c r="R33" s="2">
        <f t="shared" si="1"/>
        <v>21</v>
      </c>
      <c r="S33" s="2">
        <f t="shared" si="2"/>
        <v>0.2</v>
      </c>
      <c r="T33" s="2">
        <f t="shared" si="3"/>
        <v>1.07</v>
      </c>
      <c r="U33" s="2">
        <f t="shared" si="4"/>
        <v>1.27</v>
      </c>
      <c r="V33" s="2">
        <f t="shared" si="5"/>
        <v>6.47</v>
      </c>
      <c r="W33" s="2">
        <f t="shared" si="6"/>
        <v>5.6</v>
      </c>
      <c r="X33" s="2">
        <f t="shared" si="7"/>
        <v>5.6</v>
      </c>
      <c r="Y33" s="2">
        <f t="shared" si="8"/>
        <v>20.009999999999998</v>
      </c>
      <c r="Z33" s="2">
        <v>5</v>
      </c>
      <c r="AH33" s="2">
        <f t="shared" si="9"/>
        <v>2.0699999999999998</v>
      </c>
      <c r="AI33" s="2">
        <f t="shared" si="10"/>
        <v>2.0699999999999998</v>
      </c>
      <c r="AJ33" s="2">
        <f t="shared" si="11"/>
        <v>9.33</v>
      </c>
      <c r="AK33" s="2">
        <f t="shared" si="12"/>
        <v>8.27</v>
      </c>
      <c r="AL33" s="2">
        <f t="array" ref="AL33">ROUND((($M$67*(1-S33))+($P$67*(1-S33))+(10/3)*(1-S33)),2)</f>
        <v>8.27</v>
      </c>
      <c r="AM33">
        <f t="shared" si="13"/>
        <v>30.009999999999998</v>
      </c>
    </row>
    <row r="34" spans="1:39" ht="15.75" customHeight="1">
      <c r="A34" s="1" t="s">
        <v>88</v>
      </c>
      <c r="B34" s="1" t="s">
        <v>89</v>
      </c>
      <c r="C34" s="2">
        <v>3</v>
      </c>
      <c r="D34" s="2">
        <v>3</v>
      </c>
      <c r="E34" s="2">
        <v>2</v>
      </c>
      <c r="F34" s="2">
        <v>2</v>
      </c>
      <c r="G34" s="2">
        <v>2</v>
      </c>
      <c r="H34" s="2">
        <v>1</v>
      </c>
      <c r="I34" s="2">
        <v>4</v>
      </c>
      <c r="J34" s="2">
        <f t="shared" si="0"/>
        <v>17</v>
      </c>
      <c r="K34" s="2">
        <v>3</v>
      </c>
      <c r="L34" s="2">
        <v>3</v>
      </c>
      <c r="M34" s="2">
        <v>2</v>
      </c>
      <c r="N34" s="2">
        <v>1</v>
      </c>
      <c r="O34" s="2">
        <v>2</v>
      </c>
      <c r="P34" s="2">
        <v>2</v>
      </c>
      <c r="Q34" s="2">
        <v>5</v>
      </c>
      <c r="R34" s="2">
        <f t="shared" si="1"/>
        <v>18</v>
      </c>
      <c r="S34" s="2">
        <f t="shared" si="2"/>
        <v>0.2</v>
      </c>
      <c r="T34" s="2">
        <f t="shared" si="3"/>
        <v>1.27</v>
      </c>
      <c r="U34" s="2">
        <f t="shared" si="4"/>
        <v>1.27</v>
      </c>
      <c r="V34" s="2">
        <f t="shared" si="5"/>
        <v>5.4</v>
      </c>
      <c r="W34" s="2">
        <f t="shared" si="6"/>
        <v>5.33</v>
      </c>
      <c r="X34" s="2">
        <f t="shared" si="7"/>
        <v>4.53</v>
      </c>
      <c r="Y34" s="2">
        <f t="shared" si="8"/>
        <v>17.8</v>
      </c>
      <c r="Z34" s="2">
        <v>5</v>
      </c>
      <c r="AH34" s="2">
        <f t="shared" si="9"/>
        <v>2.0699999999999998</v>
      </c>
      <c r="AI34" s="2">
        <f t="shared" si="10"/>
        <v>2.0699999999999998</v>
      </c>
      <c r="AJ34" s="2">
        <f t="shared" si="11"/>
        <v>9.33</v>
      </c>
      <c r="AK34" s="2">
        <f t="shared" si="12"/>
        <v>8.27</v>
      </c>
      <c r="AL34" s="2">
        <f t="array" ref="AL34">ROUND((($M$67*(1-S34))+($P$67*(1-S34))+(10/3)*(1-S34)),2)</f>
        <v>8.27</v>
      </c>
      <c r="AM34">
        <f t="shared" si="13"/>
        <v>30.009999999999998</v>
      </c>
    </row>
    <row r="35" spans="1:39" ht="15.75" customHeight="1">
      <c r="A35" s="1" t="s">
        <v>90</v>
      </c>
      <c r="B35" s="1" t="s">
        <v>91</v>
      </c>
      <c r="C35" s="2">
        <v>3</v>
      </c>
      <c r="D35" s="2">
        <v>2</v>
      </c>
      <c r="E35" s="2">
        <v>2</v>
      </c>
      <c r="F35" s="2">
        <v>2</v>
      </c>
      <c r="G35" s="2">
        <v>2</v>
      </c>
      <c r="H35" s="2">
        <v>1</v>
      </c>
      <c r="I35" s="2">
        <v>3</v>
      </c>
      <c r="J35" s="2">
        <f t="shared" si="0"/>
        <v>15</v>
      </c>
      <c r="K35" s="2">
        <v>3</v>
      </c>
      <c r="L35" s="2">
        <v>2</v>
      </c>
      <c r="M35" s="2">
        <v>3</v>
      </c>
      <c r="N35" s="2">
        <v>1</v>
      </c>
      <c r="O35" s="2">
        <v>2</v>
      </c>
      <c r="P35" s="2">
        <v>2</v>
      </c>
      <c r="Q35" s="2">
        <v>9</v>
      </c>
      <c r="R35" s="2">
        <f t="shared" si="1"/>
        <v>22</v>
      </c>
      <c r="S35" s="2">
        <f t="shared" si="2"/>
        <v>0.2</v>
      </c>
      <c r="T35" s="2">
        <f t="shared" si="3"/>
        <v>1.2</v>
      </c>
      <c r="U35" s="2">
        <f t="shared" si="4"/>
        <v>1</v>
      </c>
      <c r="V35" s="2">
        <f t="shared" si="5"/>
        <v>6.4</v>
      </c>
      <c r="W35" s="2">
        <f t="shared" si="6"/>
        <v>5.6</v>
      </c>
      <c r="X35" s="2">
        <f t="shared" si="7"/>
        <v>6.4</v>
      </c>
      <c r="Y35" s="2">
        <f t="shared" si="8"/>
        <v>20.6</v>
      </c>
      <c r="Z35" s="2">
        <v>5</v>
      </c>
      <c r="AH35" s="2">
        <f t="shared" si="9"/>
        <v>2.0699999999999998</v>
      </c>
      <c r="AI35" s="2">
        <f t="shared" si="10"/>
        <v>2.0699999999999998</v>
      </c>
      <c r="AJ35" s="2">
        <f t="shared" si="11"/>
        <v>9.33</v>
      </c>
      <c r="AK35" s="2">
        <f t="shared" si="12"/>
        <v>8.27</v>
      </c>
      <c r="AL35" s="2">
        <f t="array" ref="AL35">ROUND((($M$67*(1-S35))+($P$67*(1-S35))+(10/3)*(1-S35)),2)</f>
        <v>8.27</v>
      </c>
      <c r="AM35">
        <f t="shared" si="13"/>
        <v>30.009999999999998</v>
      </c>
    </row>
    <row r="36" spans="1:39" ht="15.75" customHeight="1">
      <c r="A36" s="1" t="s">
        <v>92</v>
      </c>
      <c r="B36" s="1" t="s">
        <v>93</v>
      </c>
      <c r="C36" s="2">
        <v>3</v>
      </c>
      <c r="D36" s="2">
        <v>2</v>
      </c>
      <c r="E36" s="2">
        <v>3</v>
      </c>
      <c r="F36" s="2">
        <v>2</v>
      </c>
      <c r="G36" s="2">
        <v>2</v>
      </c>
      <c r="H36" s="2">
        <v>1</v>
      </c>
      <c r="I36" s="2">
        <v>3</v>
      </c>
      <c r="J36" s="2">
        <f t="shared" si="0"/>
        <v>16</v>
      </c>
      <c r="K36" s="2">
        <v>2</v>
      </c>
      <c r="L36" s="2">
        <v>2</v>
      </c>
      <c r="M36" s="2">
        <v>3</v>
      </c>
      <c r="N36" s="2">
        <v>1</v>
      </c>
      <c r="O36" s="2">
        <v>2</v>
      </c>
      <c r="P36" s="2">
        <v>2</v>
      </c>
      <c r="Q36" s="2">
        <v>9</v>
      </c>
      <c r="R36" s="2">
        <f t="shared" si="1"/>
        <v>21</v>
      </c>
      <c r="S36" s="2">
        <f t="shared" si="2"/>
        <v>0.2</v>
      </c>
      <c r="T36" s="2">
        <f t="shared" si="3"/>
        <v>1.2</v>
      </c>
      <c r="U36" s="2">
        <f t="shared" si="4"/>
        <v>1</v>
      </c>
      <c r="V36" s="2">
        <f t="shared" si="5"/>
        <v>5.8</v>
      </c>
      <c r="W36" s="2">
        <f t="shared" si="6"/>
        <v>5.6</v>
      </c>
      <c r="X36" s="2">
        <f t="shared" si="7"/>
        <v>6.4</v>
      </c>
      <c r="Y36" s="2">
        <f t="shared" si="8"/>
        <v>20</v>
      </c>
      <c r="Z36" s="2">
        <v>6</v>
      </c>
      <c r="AH36" s="2">
        <f t="shared" si="9"/>
        <v>2.0699999999999998</v>
      </c>
      <c r="AI36" s="2">
        <f t="shared" si="10"/>
        <v>2.0699999999999998</v>
      </c>
      <c r="AJ36" s="2">
        <f t="shared" si="11"/>
        <v>9.33</v>
      </c>
      <c r="AK36" s="2">
        <f t="shared" si="12"/>
        <v>8.27</v>
      </c>
      <c r="AL36" s="2">
        <f t="array" ref="AL36">ROUND((($M$67*(1-S36))+($P$67*(1-S36))+(10/3)*(1-S36)),2)</f>
        <v>8.27</v>
      </c>
      <c r="AM36">
        <f t="shared" si="13"/>
        <v>30.009999999999998</v>
      </c>
    </row>
    <row r="37" spans="1:39" ht="15.75" customHeight="1">
      <c r="A37" s="1" t="s">
        <v>94</v>
      </c>
      <c r="B37" s="1" t="s">
        <v>95</v>
      </c>
      <c r="C37" s="2">
        <v>3</v>
      </c>
      <c r="D37" s="2">
        <v>2</v>
      </c>
      <c r="E37" s="2">
        <v>2</v>
      </c>
      <c r="F37" s="2">
        <v>2</v>
      </c>
      <c r="G37" s="2">
        <v>2</v>
      </c>
      <c r="H37" s="2">
        <v>1</v>
      </c>
      <c r="I37" s="2">
        <v>4</v>
      </c>
      <c r="J37" s="2">
        <f t="shared" si="0"/>
        <v>16</v>
      </c>
      <c r="K37" s="2">
        <v>2</v>
      </c>
      <c r="L37" s="2">
        <v>3</v>
      </c>
      <c r="M37" s="2">
        <v>3</v>
      </c>
      <c r="N37" s="2">
        <v>1</v>
      </c>
      <c r="O37" s="2">
        <v>2</v>
      </c>
      <c r="P37" s="2">
        <v>2</v>
      </c>
      <c r="Q37" s="2">
        <v>3</v>
      </c>
      <c r="R37" s="2">
        <f t="shared" si="1"/>
        <v>16</v>
      </c>
      <c r="S37" s="2">
        <f t="shared" si="2"/>
        <v>0.8</v>
      </c>
      <c r="T37" s="2">
        <f t="shared" si="3"/>
        <v>5.07</v>
      </c>
      <c r="U37" s="2">
        <f t="shared" si="4"/>
        <v>7.47</v>
      </c>
      <c r="V37" s="2">
        <f t="shared" si="5"/>
        <v>4.2699999999999996</v>
      </c>
      <c r="W37" s="2">
        <f t="shared" si="6"/>
        <v>1.2</v>
      </c>
      <c r="X37" s="2">
        <f t="shared" si="7"/>
        <v>1.2</v>
      </c>
      <c r="Y37" s="2">
        <f t="shared" si="8"/>
        <v>19.209999999999997</v>
      </c>
      <c r="Z37" s="2">
        <v>6</v>
      </c>
      <c r="AH37" s="2">
        <f t="shared" si="9"/>
        <v>8.27</v>
      </c>
      <c r="AI37" s="2">
        <f t="shared" si="10"/>
        <v>8.27</v>
      </c>
      <c r="AJ37" s="2">
        <f t="shared" si="11"/>
        <v>9.33</v>
      </c>
      <c r="AK37" s="2">
        <f t="shared" si="12"/>
        <v>2.0699999999999998</v>
      </c>
      <c r="AL37" s="2">
        <f t="array" ref="AL37">ROUND((($M$67*(1-S37))+($P$67*(1-S37))+(10/3)*(1-S37)),2)</f>
        <v>2.0699999999999998</v>
      </c>
      <c r="AM37">
        <f t="shared" si="13"/>
        <v>30.009999999999998</v>
      </c>
    </row>
    <row r="38" spans="1:39" ht="15.75" customHeight="1">
      <c r="A38" s="1" t="s">
        <v>96</v>
      </c>
      <c r="B38" s="1" t="s">
        <v>97</v>
      </c>
      <c r="C38" s="2">
        <v>2</v>
      </c>
      <c r="D38" s="2">
        <v>3</v>
      </c>
      <c r="E38" s="2">
        <v>3</v>
      </c>
      <c r="F38" s="2">
        <v>2</v>
      </c>
      <c r="G38" s="2">
        <v>2</v>
      </c>
      <c r="H38" s="2">
        <v>1</v>
      </c>
      <c r="I38" s="2">
        <v>3</v>
      </c>
      <c r="J38" s="2">
        <f t="shared" si="0"/>
        <v>16</v>
      </c>
      <c r="K38" s="2">
        <v>2</v>
      </c>
      <c r="L38" s="2">
        <v>3</v>
      </c>
      <c r="M38" s="2">
        <v>2</v>
      </c>
      <c r="N38" s="2">
        <v>1</v>
      </c>
      <c r="O38" s="2">
        <v>2</v>
      </c>
      <c r="P38" s="2">
        <v>2</v>
      </c>
      <c r="Q38" s="2">
        <v>3</v>
      </c>
      <c r="R38" s="2">
        <f t="shared" si="1"/>
        <v>15</v>
      </c>
      <c r="S38" s="2">
        <f t="shared" si="2"/>
        <v>0.8</v>
      </c>
      <c r="T38" s="2">
        <f t="shared" si="3"/>
        <v>4</v>
      </c>
      <c r="U38" s="2">
        <f t="shared" si="4"/>
        <v>8.27</v>
      </c>
      <c r="V38" s="2">
        <f t="shared" si="5"/>
        <v>4.8</v>
      </c>
      <c r="W38" s="2">
        <f t="shared" si="6"/>
        <v>1.2</v>
      </c>
      <c r="X38" s="2">
        <f t="shared" si="7"/>
        <v>1</v>
      </c>
      <c r="Y38" s="2">
        <f t="shared" si="8"/>
        <v>19.27</v>
      </c>
      <c r="Z38" s="2">
        <v>5</v>
      </c>
      <c r="AH38" s="2">
        <f t="shared" si="9"/>
        <v>8.27</v>
      </c>
      <c r="AI38" s="2">
        <f t="shared" si="10"/>
        <v>8.27</v>
      </c>
      <c r="AJ38" s="2">
        <f t="shared" si="11"/>
        <v>9.33</v>
      </c>
      <c r="AK38" s="2">
        <f t="shared" si="12"/>
        <v>2.0699999999999998</v>
      </c>
      <c r="AL38" s="2">
        <f t="array" ref="AL38">ROUND((($M$67*(1-S38))+($P$67*(1-S38))+(10/3)*(1-S38)),2)</f>
        <v>2.0699999999999998</v>
      </c>
      <c r="AM38">
        <f t="shared" si="13"/>
        <v>30.009999999999998</v>
      </c>
    </row>
    <row r="39" spans="1:39" ht="15.75" customHeight="1">
      <c r="A39" s="1" t="s">
        <v>98</v>
      </c>
      <c r="B39" s="1" t="s">
        <v>99</v>
      </c>
      <c r="C39" s="2">
        <v>2</v>
      </c>
      <c r="D39" s="2">
        <v>2</v>
      </c>
      <c r="E39" s="2">
        <v>3</v>
      </c>
      <c r="F39" s="2">
        <v>2</v>
      </c>
      <c r="G39" s="2">
        <v>2</v>
      </c>
      <c r="H39" s="2">
        <v>1</v>
      </c>
      <c r="I39" s="2">
        <v>2</v>
      </c>
      <c r="J39" s="2">
        <f t="shared" si="0"/>
        <v>14</v>
      </c>
      <c r="K39" s="2">
        <v>3</v>
      </c>
      <c r="L39" s="2">
        <v>3</v>
      </c>
      <c r="M39" s="2">
        <v>2</v>
      </c>
      <c r="N39" s="2">
        <v>1</v>
      </c>
      <c r="O39" s="2">
        <v>2</v>
      </c>
      <c r="P39" s="2">
        <v>2</v>
      </c>
      <c r="Q39" s="2">
        <v>3</v>
      </c>
      <c r="R39" s="2">
        <f t="shared" si="1"/>
        <v>16</v>
      </c>
      <c r="S39" s="2">
        <f t="shared" si="2"/>
        <v>0.2</v>
      </c>
      <c r="T39" s="2">
        <f t="shared" si="3"/>
        <v>0.93</v>
      </c>
      <c r="U39" s="2">
        <f t="shared" si="4"/>
        <v>0.93</v>
      </c>
      <c r="V39" s="2">
        <f t="shared" si="5"/>
        <v>4.93</v>
      </c>
      <c r="W39" s="2">
        <f t="shared" si="6"/>
        <v>4.8</v>
      </c>
      <c r="X39" s="2">
        <f t="shared" si="7"/>
        <v>4</v>
      </c>
      <c r="Y39" s="2">
        <f t="shared" si="8"/>
        <v>15.59</v>
      </c>
      <c r="Z39" s="2">
        <v>0</v>
      </c>
      <c r="AH39" s="2">
        <f t="shared" si="9"/>
        <v>2.0699999999999998</v>
      </c>
      <c r="AI39" s="2">
        <f t="shared" si="10"/>
        <v>2.0699999999999998</v>
      </c>
      <c r="AJ39" s="2">
        <f t="shared" si="11"/>
        <v>9.33</v>
      </c>
      <c r="AK39" s="2">
        <f t="shared" si="12"/>
        <v>8.27</v>
      </c>
      <c r="AL39" s="2">
        <f t="array" ref="AL39">ROUND((($M$67*(1-S39))+($P$67*(1-S39))+(10/3)*(1-S39)),2)</f>
        <v>8.27</v>
      </c>
      <c r="AM39">
        <f t="shared" si="13"/>
        <v>30.009999999999998</v>
      </c>
    </row>
    <row r="40" spans="1:39" ht="15.75" customHeight="1">
      <c r="A40" s="1" t="s">
        <v>100</v>
      </c>
      <c r="B40" s="1" t="s">
        <v>101</v>
      </c>
      <c r="C40" s="2">
        <v>3</v>
      </c>
      <c r="D40" s="2">
        <v>2</v>
      </c>
      <c r="E40" s="2">
        <v>3</v>
      </c>
      <c r="F40" s="2">
        <v>2</v>
      </c>
      <c r="G40" s="2">
        <v>2</v>
      </c>
      <c r="H40" s="2">
        <v>1</v>
      </c>
      <c r="I40" s="2">
        <v>0</v>
      </c>
      <c r="J40" s="2">
        <f t="shared" si="0"/>
        <v>13</v>
      </c>
      <c r="K40" s="2">
        <v>2</v>
      </c>
      <c r="L40" s="2">
        <v>2</v>
      </c>
      <c r="M40" s="2">
        <v>3</v>
      </c>
      <c r="N40" s="2">
        <v>1</v>
      </c>
      <c r="O40" s="2">
        <v>2</v>
      </c>
      <c r="P40" s="2">
        <v>2</v>
      </c>
      <c r="Q40" s="2">
        <v>0</v>
      </c>
      <c r="R40" s="2">
        <f t="shared" si="1"/>
        <v>12</v>
      </c>
      <c r="S40" s="2">
        <f t="shared" si="2"/>
        <v>0.8</v>
      </c>
      <c r="T40" s="2">
        <f t="shared" si="3"/>
        <v>4</v>
      </c>
      <c r="U40" s="2">
        <f t="shared" si="4"/>
        <v>6.67</v>
      </c>
      <c r="V40" s="2">
        <f t="shared" si="5"/>
        <v>3.8</v>
      </c>
      <c r="W40" s="2">
        <f t="shared" si="6"/>
        <v>0.8</v>
      </c>
      <c r="X40" s="2">
        <f t="shared" si="7"/>
        <v>1</v>
      </c>
      <c r="Y40" s="2">
        <f t="shared" si="8"/>
        <v>16.27</v>
      </c>
      <c r="Z40" s="2">
        <v>0</v>
      </c>
      <c r="AH40" s="2">
        <f t="shared" si="9"/>
        <v>8.27</v>
      </c>
      <c r="AI40" s="2">
        <f t="shared" si="10"/>
        <v>8.27</v>
      </c>
      <c r="AJ40" s="2">
        <f t="shared" si="11"/>
        <v>9.33</v>
      </c>
      <c r="AK40" s="2">
        <f t="shared" si="12"/>
        <v>2.0699999999999998</v>
      </c>
      <c r="AL40" s="2">
        <f t="array" ref="AL40">ROUND((($M$67*(1-S40))+($P$67*(1-S40))+(10/3)*(1-S40)),2)</f>
        <v>2.0699999999999998</v>
      </c>
      <c r="AM40">
        <f t="shared" si="13"/>
        <v>30.009999999999998</v>
      </c>
    </row>
    <row r="41" spans="1:39" ht="15.75" customHeight="1">
      <c r="A41" s="1" t="s">
        <v>102</v>
      </c>
      <c r="B41" s="1" t="s">
        <v>103</v>
      </c>
      <c r="C41" s="2">
        <v>3</v>
      </c>
      <c r="D41" s="2">
        <v>3</v>
      </c>
      <c r="E41" s="2">
        <v>2</v>
      </c>
      <c r="F41" s="2">
        <v>2</v>
      </c>
      <c r="G41" s="2">
        <v>2</v>
      </c>
      <c r="H41" s="2">
        <v>1</v>
      </c>
      <c r="I41" s="2">
        <v>3</v>
      </c>
      <c r="J41" s="2">
        <f t="shared" si="0"/>
        <v>16</v>
      </c>
      <c r="K41" s="2">
        <v>3</v>
      </c>
      <c r="L41" s="2">
        <v>2</v>
      </c>
      <c r="M41" s="2">
        <v>3</v>
      </c>
      <c r="N41" s="2">
        <v>1</v>
      </c>
      <c r="O41" s="2">
        <v>2</v>
      </c>
      <c r="P41" s="2">
        <v>2</v>
      </c>
      <c r="Q41" s="2">
        <v>2</v>
      </c>
      <c r="R41" s="2">
        <f t="shared" si="1"/>
        <v>15</v>
      </c>
      <c r="S41" s="2">
        <f t="shared" si="2"/>
        <v>0.8</v>
      </c>
      <c r="T41" s="2">
        <f t="shared" si="3"/>
        <v>4.8</v>
      </c>
      <c r="U41" s="2">
        <f t="shared" si="4"/>
        <v>8.27</v>
      </c>
      <c r="V41" s="2">
        <f t="shared" si="5"/>
        <v>4.13</v>
      </c>
      <c r="W41" s="2">
        <f t="shared" si="6"/>
        <v>0.93</v>
      </c>
      <c r="X41" s="2">
        <f t="shared" si="7"/>
        <v>1.1299999999999999</v>
      </c>
      <c r="Y41" s="2">
        <f t="shared" si="8"/>
        <v>19.259999999999998</v>
      </c>
      <c r="Z41" s="2">
        <v>5</v>
      </c>
      <c r="AH41" s="2">
        <f t="shared" si="9"/>
        <v>8.27</v>
      </c>
      <c r="AI41" s="2">
        <f t="shared" si="10"/>
        <v>8.27</v>
      </c>
      <c r="AJ41" s="2">
        <f t="shared" si="11"/>
        <v>9.33</v>
      </c>
      <c r="AK41" s="2">
        <f t="shared" si="12"/>
        <v>2.0699999999999998</v>
      </c>
      <c r="AL41" s="2">
        <f t="array" ref="AL41">ROUND((($M$67*(1-S41))+($P$67*(1-S41))+(10/3)*(1-S41)),2)</f>
        <v>2.0699999999999998</v>
      </c>
      <c r="AM41">
        <f t="shared" si="13"/>
        <v>30.009999999999998</v>
      </c>
    </row>
    <row r="42" spans="1:39" ht="15.75" customHeight="1">
      <c r="A42" s="1" t="s">
        <v>104</v>
      </c>
      <c r="B42" s="1" t="s">
        <v>105</v>
      </c>
      <c r="C42" s="2">
        <v>3</v>
      </c>
      <c r="D42" s="2">
        <v>2</v>
      </c>
      <c r="E42" s="2">
        <v>3</v>
      </c>
      <c r="F42" s="2">
        <v>2</v>
      </c>
      <c r="G42" s="2">
        <v>2</v>
      </c>
      <c r="H42" s="2">
        <v>1</v>
      </c>
      <c r="I42" s="2">
        <v>9</v>
      </c>
      <c r="J42" s="2">
        <f t="shared" si="0"/>
        <v>22</v>
      </c>
      <c r="K42" s="2">
        <v>2</v>
      </c>
      <c r="L42" s="2">
        <v>2</v>
      </c>
      <c r="M42" s="2">
        <v>3</v>
      </c>
      <c r="N42" s="2">
        <v>1</v>
      </c>
      <c r="O42" s="2">
        <v>2</v>
      </c>
      <c r="P42" s="2">
        <v>2</v>
      </c>
      <c r="Q42" s="2">
        <v>10</v>
      </c>
      <c r="R42" s="2">
        <f t="shared" si="1"/>
        <v>22</v>
      </c>
      <c r="S42" s="2">
        <f t="shared" si="2"/>
        <v>0.8</v>
      </c>
      <c r="T42" s="2">
        <f t="shared" si="3"/>
        <v>6.4</v>
      </c>
      <c r="U42" s="2">
        <f t="shared" si="4"/>
        <v>9.07</v>
      </c>
      <c r="V42" s="2">
        <f t="shared" si="5"/>
        <v>6.87</v>
      </c>
      <c r="W42" s="2">
        <f t="shared" si="6"/>
        <v>1.47</v>
      </c>
      <c r="X42" s="2">
        <f t="shared" si="7"/>
        <v>1.67</v>
      </c>
      <c r="Y42" s="2">
        <f t="shared" si="8"/>
        <v>25.479999999999997</v>
      </c>
      <c r="Z42" s="2">
        <v>5</v>
      </c>
      <c r="AH42" s="2">
        <f t="shared" si="9"/>
        <v>8.27</v>
      </c>
      <c r="AI42" s="2">
        <f t="shared" si="10"/>
        <v>8.27</v>
      </c>
      <c r="AJ42" s="2">
        <f t="shared" si="11"/>
        <v>9.33</v>
      </c>
      <c r="AK42" s="2">
        <f t="shared" si="12"/>
        <v>2.0699999999999998</v>
      </c>
      <c r="AL42" s="2">
        <f t="array" ref="AL42">ROUND((($M$67*(1-S42))+($P$67*(1-S42))+(10/3)*(1-S42)),2)</f>
        <v>2.0699999999999998</v>
      </c>
      <c r="AM42">
        <f t="shared" si="13"/>
        <v>30.009999999999998</v>
      </c>
    </row>
    <row r="43" spans="1:39" ht="15.75" customHeight="1">
      <c r="A43" s="1" t="s">
        <v>106</v>
      </c>
      <c r="B43" s="1" t="s">
        <v>107</v>
      </c>
      <c r="C43" s="2">
        <v>3</v>
      </c>
      <c r="D43" s="2">
        <v>3</v>
      </c>
      <c r="E43" s="2">
        <v>2</v>
      </c>
      <c r="F43" s="2">
        <v>2</v>
      </c>
      <c r="G43" s="2">
        <v>2</v>
      </c>
      <c r="H43" s="2">
        <v>1</v>
      </c>
      <c r="I43" s="2">
        <v>3</v>
      </c>
      <c r="J43" s="2">
        <f t="shared" si="0"/>
        <v>16</v>
      </c>
      <c r="K43" s="2">
        <v>3</v>
      </c>
      <c r="L43" s="2">
        <v>2</v>
      </c>
      <c r="M43" s="2">
        <v>3</v>
      </c>
      <c r="N43" s="2">
        <v>1</v>
      </c>
      <c r="O43" s="2">
        <v>2</v>
      </c>
      <c r="P43" s="2">
        <v>2</v>
      </c>
      <c r="Q43" s="2">
        <v>2</v>
      </c>
      <c r="R43" s="2">
        <f t="shared" si="1"/>
        <v>15</v>
      </c>
      <c r="S43" s="2">
        <f t="shared" si="2"/>
        <v>0.8</v>
      </c>
      <c r="T43" s="2">
        <f t="shared" si="3"/>
        <v>4.8</v>
      </c>
      <c r="U43" s="2">
        <f t="shared" si="4"/>
        <v>8.27</v>
      </c>
      <c r="V43" s="2">
        <f t="shared" si="5"/>
        <v>4.13</v>
      </c>
      <c r="W43" s="2">
        <f t="shared" si="6"/>
        <v>0.93</v>
      </c>
      <c r="X43" s="2">
        <f t="shared" si="7"/>
        <v>1.1299999999999999</v>
      </c>
      <c r="Y43" s="2">
        <f t="shared" si="8"/>
        <v>19.259999999999998</v>
      </c>
      <c r="Z43" s="2">
        <v>6</v>
      </c>
      <c r="AH43" s="2">
        <f t="shared" si="9"/>
        <v>8.27</v>
      </c>
      <c r="AI43" s="2">
        <f t="shared" si="10"/>
        <v>8.27</v>
      </c>
      <c r="AJ43" s="2">
        <f t="shared" si="11"/>
        <v>9.33</v>
      </c>
      <c r="AK43" s="2">
        <f t="shared" si="12"/>
        <v>2.0699999999999998</v>
      </c>
      <c r="AL43" s="2">
        <f t="array" ref="AL43">ROUND((($M$67*(1-S43))+($P$67*(1-S43))+(10/3)*(1-S43)),2)</f>
        <v>2.0699999999999998</v>
      </c>
      <c r="AM43">
        <f t="shared" si="13"/>
        <v>30.009999999999998</v>
      </c>
    </row>
    <row r="44" spans="1:39" ht="15.75" customHeight="1">
      <c r="A44" s="1" t="s">
        <v>108</v>
      </c>
      <c r="B44" s="1" t="s">
        <v>109</v>
      </c>
      <c r="C44" s="2">
        <v>2</v>
      </c>
      <c r="D44" s="2">
        <v>3</v>
      </c>
      <c r="E44" s="2">
        <v>3</v>
      </c>
      <c r="F44" s="2">
        <v>2</v>
      </c>
      <c r="G44" s="2">
        <v>2</v>
      </c>
      <c r="H44" s="2">
        <v>1</v>
      </c>
      <c r="I44" s="2">
        <v>5</v>
      </c>
      <c r="J44" s="2">
        <f t="shared" si="0"/>
        <v>18</v>
      </c>
      <c r="K44" s="2">
        <v>3</v>
      </c>
      <c r="L44" s="2">
        <v>3</v>
      </c>
      <c r="M44" s="2">
        <v>2</v>
      </c>
      <c r="N44" s="2">
        <v>1</v>
      </c>
      <c r="O44" s="2">
        <v>2</v>
      </c>
      <c r="P44" s="2">
        <v>2</v>
      </c>
      <c r="Q44" s="2">
        <v>4</v>
      </c>
      <c r="R44" s="2">
        <f t="shared" si="1"/>
        <v>17</v>
      </c>
      <c r="S44" s="2">
        <f t="shared" si="2"/>
        <v>0.8</v>
      </c>
      <c r="T44" s="2">
        <f t="shared" si="3"/>
        <v>4.53</v>
      </c>
      <c r="U44" s="2">
        <f t="shared" si="4"/>
        <v>8.8000000000000007</v>
      </c>
      <c r="V44" s="2">
        <f t="shared" si="5"/>
        <v>5.6</v>
      </c>
      <c r="W44" s="2">
        <f t="shared" si="6"/>
        <v>1.27</v>
      </c>
      <c r="X44" s="2">
        <f t="shared" si="7"/>
        <v>1.07</v>
      </c>
      <c r="Y44" s="2">
        <f t="shared" si="8"/>
        <v>21.27</v>
      </c>
      <c r="Z44" s="2">
        <v>0</v>
      </c>
      <c r="AH44" s="2">
        <f t="shared" si="9"/>
        <v>8.27</v>
      </c>
      <c r="AI44" s="2">
        <f t="shared" si="10"/>
        <v>8.27</v>
      </c>
      <c r="AJ44" s="2">
        <f t="shared" si="11"/>
        <v>9.33</v>
      </c>
      <c r="AK44" s="2">
        <f t="shared" si="12"/>
        <v>2.0699999999999998</v>
      </c>
      <c r="AL44" s="2">
        <f t="array" ref="AL44">ROUND((($M$67*(1-S44))+($P$67*(1-S44))+(10/3)*(1-S44)),2)</f>
        <v>2.0699999999999998</v>
      </c>
      <c r="AM44">
        <f t="shared" si="13"/>
        <v>30.009999999999998</v>
      </c>
    </row>
    <row r="45" spans="1:39" ht="15.75" customHeight="1">
      <c r="A45" s="1" t="s">
        <v>110</v>
      </c>
      <c r="B45" s="1" t="s">
        <v>111</v>
      </c>
      <c r="C45" s="2">
        <v>3</v>
      </c>
      <c r="D45" s="2">
        <v>3</v>
      </c>
      <c r="E45" s="2">
        <v>2</v>
      </c>
      <c r="F45" s="2">
        <v>2</v>
      </c>
      <c r="G45" s="2">
        <v>2</v>
      </c>
      <c r="H45" s="2">
        <v>1</v>
      </c>
      <c r="I45" s="2">
        <v>2</v>
      </c>
      <c r="J45" s="2">
        <f t="shared" si="0"/>
        <v>15</v>
      </c>
      <c r="K45" s="2">
        <v>2</v>
      </c>
      <c r="L45" s="2">
        <v>3</v>
      </c>
      <c r="M45" s="2">
        <v>3</v>
      </c>
      <c r="N45" s="2">
        <v>1</v>
      </c>
      <c r="O45" s="2">
        <v>2</v>
      </c>
      <c r="P45" s="2">
        <v>2</v>
      </c>
      <c r="Q45" s="2">
        <v>3</v>
      </c>
      <c r="R45" s="2">
        <f t="shared" si="1"/>
        <v>16</v>
      </c>
      <c r="S45" s="2">
        <f t="shared" si="2"/>
        <v>0.2</v>
      </c>
      <c r="T45" s="2">
        <f t="shared" si="3"/>
        <v>1.1299999999999999</v>
      </c>
      <c r="U45" s="2">
        <f t="shared" si="4"/>
        <v>1.1299999999999999</v>
      </c>
      <c r="V45" s="2">
        <f t="shared" si="5"/>
        <v>3.93</v>
      </c>
      <c r="W45" s="2">
        <f t="shared" si="6"/>
        <v>4.8</v>
      </c>
      <c r="X45" s="2">
        <f t="shared" si="7"/>
        <v>4.8</v>
      </c>
      <c r="Y45" s="2">
        <f t="shared" si="8"/>
        <v>15.79</v>
      </c>
      <c r="Z45" s="2">
        <v>5</v>
      </c>
      <c r="AH45" s="2">
        <f t="shared" si="9"/>
        <v>2.0699999999999998</v>
      </c>
      <c r="AI45" s="2">
        <f t="shared" si="10"/>
        <v>2.0699999999999998</v>
      </c>
      <c r="AJ45" s="2">
        <f t="shared" si="11"/>
        <v>9.33</v>
      </c>
      <c r="AK45" s="2">
        <f t="shared" si="12"/>
        <v>8.27</v>
      </c>
      <c r="AL45" s="2">
        <f t="array" ref="AL45">ROUND((($M$67*(1-S45))+($P$67*(1-S45))+(10/3)*(1-S45)),2)</f>
        <v>8.27</v>
      </c>
      <c r="AM45">
        <f t="shared" si="13"/>
        <v>30.009999999999998</v>
      </c>
    </row>
    <row r="46" spans="1:39" ht="15.75" customHeight="1">
      <c r="A46" s="1" t="s">
        <v>112</v>
      </c>
      <c r="B46" s="1" t="s">
        <v>113</v>
      </c>
      <c r="C46" s="2">
        <v>3</v>
      </c>
      <c r="D46" s="2">
        <v>2</v>
      </c>
      <c r="E46" s="2">
        <v>3</v>
      </c>
      <c r="F46" s="2">
        <v>2</v>
      </c>
      <c r="G46" s="2">
        <v>2</v>
      </c>
      <c r="H46" s="2">
        <v>1</v>
      </c>
      <c r="I46" s="2">
        <v>2</v>
      </c>
      <c r="J46" s="2">
        <f t="shared" si="0"/>
        <v>15</v>
      </c>
      <c r="K46" s="2">
        <v>3</v>
      </c>
      <c r="L46" s="2">
        <v>3</v>
      </c>
      <c r="M46" s="2">
        <v>2</v>
      </c>
      <c r="N46" s="2">
        <v>1</v>
      </c>
      <c r="O46" s="2">
        <v>2</v>
      </c>
      <c r="P46" s="2">
        <v>2</v>
      </c>
      <c r="Q46" s="2">
        <v>8</v>
      </c>
      <c r="R46" s="2">
        <f t="shared" si="1"/>
        <v>21</v>
      </c>
      <c r="S46" s="2">
        <f t="shared" si="2"/>
        <v>0.2</v>
      </c>
      <c r="T46" s="2">
        <f t="shared" si="3"/>
        <v>1.1299999999999999</v>
      </c>
      <c r="U46" s="2">
        <f t="shared" si="4"/>
        <v>0.93</v>
      </c>
      <c r="V46" s="2">
        <f t="shared" si="5"/>
        <v>6.27</v>
      </c>
      <c r="W46" s="2">
        <f t="shared" si="6"/>
        <v>6.13</v>
      </c>
      <c r="X46" s="2">
        <f t="shared" si="7"/>
        <v>5.33</v>
      </c>
      <c r="Y46" s="2">
        <f t="shared" si="8"/>
        <v>19.79</v>
      </c>
      <c r="Z46" s="2">
        <v>0</v>
      </c>
      <c r="AH46" s="2">
        <f t="shared" si="9"/>
        <v>2.0699999999999998</v>
      </c>
      <c r="AI46" s="2">
        <f t="shared" si="10"/>
        <v>2.0699999999999998</v>
      </c>
      <c r="AJ46" s="2">
        <f t="shared" si="11"/>
        <v>9.33</v>
      </c>
      <c r="AK46" s="2">
        <f t="shared" si="12"/>
        <v>8.27</v>
      </c>
      <c r="AL46" s="2">
        <f t="array" ref="AL46">ROUND((($M$67*(1-S46))+($P$67*(1-S46))+(10/3)*(1-S46)),2)</f>
        <v>8.27</v>
      </c>
      <c r="AM46">
        <f t="shared" si="13"/>
        <v>30.009999999999998</v>
      </c>
    </row>
    <row r="47" spans="1:39" ht="15.75" customHeight="1">
      <c r="A47" s="1" t="s">
        <v>114</v>
      </c>
      <c r="B47" s="1" t="s">
        <v>115</v>
      </c>
      <c r="C47" s="2">
        <v>3</v>
      </c>
      <c r="D47" s="2">
        <v>3</v>
      </c>
      <c r="E47" s="2">
        <v>2</v>
      </c>
      <c r="F47" s="2">
        <v>2</v>
      </c>
      <c r="G47" s="2">
        <v>2</v>
      </c>
      <c r="H47" s="2">
        <v>1</v>
      </c>
      <c r="I47" s="2">
        <v>8</v>
      </c>
      <c r="J47" s="2">
        <f t="shared" si="0"/>
        <v>21</v>
      </c>
      <c r="K47" s="2">
        <v>2</v>
      </c>
      <c r="L47" s="2">
        <v>3</v>
      </c>
      <c r="M47" s="2">
        <v>3</v>
      </c>
      <c r="N47" s="2">
        <v>1</v>
      </c>
      <c r="O47" s="2">
        <v>2</v>
      </c>
      <c r="P47" s="2">
        <v>2</v>
      </c>
      <c r="Q47" s="2">
        <v>10</v>
      </c>
      <c r="R47" s="2">
        <f t="shared" si="1"/>
        <v>23</v>
      </c>
      <c r="S47" s="2">
        <f t="shared" si="2"/>
        <v>0.2</v>
      </c>
      <c r="T47" s="2">
        <f t="shared" si="3"/>
        <v>1.53</v>
      </c>
      <c r="U47" s="2">
        <f t="shared" si="4"/>
        <v>1.53</v>
      </c>
      <c r="V47" s="2">
        <f t="shared" si="5"/>
        <v>6.2</v>
      </c>
      <c r="W47" s="2">
        <f t="shared" si="6"/>
        <v>6.67</v>
      </c>
      <c r="X47" s="2">
        <f t="shared" si="7"/>
        <v>6.67</v>
      </c>
      <c r="Y47" s="2">
        <f t="shared" si="8"/>
        <v>22.6</v>
      </c>
      <c r="Z47" s="2">
        <v>8</v>
      </c>
      <c r="AH47" s="2">
        <f t="shared" si="9"/>
        <v>2.0699999999999998</v>
      </c>
      <c r="AI47" s="2">
        <f t="shared" si="10"/>
        <v>2.0699999999999998</v>
      </c>
      <c r="AJ47" s="2">
        <f t="shared" si="11"/>
        <v>9.33</v>
      </c>
      <c r="AK47" s="2">
        <f t="shared" si="12"/>
        <v>8.27</v>
      </c>
      <c r="AL47" s="2">
        <f t="array" ref="AL47">ROUND((($M$67*(1-S47))+($P$67*(1-S47))+(10/3)*(1-S47)),2)</f>
        <v>8.27</v>
      </c>
      <c r="AM47">
        <f t="shared" si="13"/>
        <v>30.009999999999998</v>
      </c>
    </row>
    <row r="48" spans="1:39" ht="15.75" customHeight="1">
      <c r="A48" s="1" t="s">
        <v>116</v>
      </c>
      <c r="B48" s="1" t="s">
        <v>117</v>
      </c>
      <c r="C48" s="2">
        <v>2</v>
      </c>
      <c r="D48" s="2">
        <v>3</v>
      </c>
      <c r="E48" s="2">
        <v>2</v>
      </c>
      <c r="F48" s="2">
        <v>2</v>
      </c>
      <c r="G48" s="2">
        <v>2</v>
      </c>
      <c r="H48" s="2">
        <v>1</v>
      </c>
      <c r="I48" s="2">
        <v>4</v>
      </c>
      <c r="J48" s="2">
        <f t="shared" si="0"/>
        <v>16</v>
      </c>
      <c r="K48" s="2">
        <v>3</v>
      </c>
      <c r="L48" s="2">
        <v>3</v>
      </c>
      <c r="M48" s="2">
        <v>3</v>
      </c>
      <c r="N48" s="2">
        <v>1</v>
      </c>
      <c r="O48" s="2">
        <v>2</v>
      </c>
      <c r="P48" s="2">
        <v>2</v>
      </c>
      <c r="Q48" s="2">
        <v>7</v>
      </c>
      <c r="R48" s="2">
        <f t="shared" si="1"/>
        <v>21</v>
      </c>
      <c r="S48" s="2">
        <f t="shared" si="2"/>
        <v>0.2</v>
      </c>
      <c r="T48" s="2">
        <f t="shared" si="3"/>
        <v>1.07</v>
      </c>
      <c r="U48" s="2">
        <f t="shared" si="4"/>
        <v>1.27</v>
      </c>
      <c r="V48" s="2">
        <f t="shared" si="5"/>
        <v>5.93</v>
      </c>
      <c r="W48" s="2">
        <f t="shared" si="6"/>
        <v>5.87</v>
      </c>
      <c r="X48" s="2">
        <f t="shared" si="7"/>
        <v>5.87</v>
      </c>
      <c r="Y48" s="2">
        <f t="shared" si="8"/>
        <v>20.010000000000002</v>
      </c>
      <c r="Z48" s="2">
        <v>6</v>
      </c>
      <c r="AH48" s="2">
        <f t="shared" si="9"/>
        <v>2.0699999999999998</v>
      </c>
      <c r="AI48" s="2">
        <f t="shared" si="10"/>
        <v>2.0699999999999998</v>
      </c>
      <c r="AJ48" s="2">
        <f t="shared" si="11"/>
        <v>9.33</v>
      </c>
      <c r="AK48" s="2">
        <f t="shared" si="12"/>
        <v>8.27</v>
      </c>
      <c r="AL48" s="2">
        <f t="array" ref="AL48">ROUND((($M$67*(1-S48))+($P$67*(1-S48))+(10/3)*(1-S48)),2)</f>
        <v>8.27</v>
      </c>
      <c r="AM48">
        <f t="shared" si="13"/>
        <v>30.009999999999998</v>
      </c>
    </row>
    <row r="49" spans="1:39" ht="15.75" customHeight="1">
      <c r="A49" s="1" t="s">
        <v>118</v>
      </c>
      <c r="B49" s="1" t="s">
        <v>119</v>
      </c>
      <c r="C49" s="2">
        <v>3</v>
      </c>
      <c r="D49" s="2">
        <v>3</v>
      </c>
      <c r="E49" s="2">
        <v>2</v>
      </c>
      <c r="F49" s="2">
        <v>2</v>
      </c>
      <c r="G49" s="2">
        <v>2</v>
      </c>
      <c r="H49" s="2">
        <v>1</v>
      </c>
      <c r="I49" s="2">
        <v>10</v>
      </c>
      <c r="J49" s="2">
        <f t="shared" si="0"/>
        <v>23</v>
      </c>
      <c r="K49" s="2">
        <v>3</v>
      </c>
      <c r="L49" s="2">
        <v>3</v>
      </c>
      <c r="M49" s="2">
        <v>3</v>
      </c>
      <c r="N49" s="2">
        <v>1</v>
      </c>
      <c r="O49" s="2">
        <v>2</v>
      </c>
      <c r="P49" s="2">
        <v>2</v>
      </c>
      <c r="Q49" s="2">
        <v>10</v>
      </c>
      <c r="R49" s="2">
        <f t="shared" si="1"/>
        <v>24</v>
      </c>
      <c r="S49" s="2">
        <f t="shared" si="2"/>
        <v>0.2</v>
      </c>
      <c r="T49" s="2">
        <f t="shared" si="3"/>
        <v>1.67</v>
      </c>
      <c r="U49" s="2">
        <f t="shared" si="4"/>
        <v>1.67</v>
      </c>
      <c r="V49" s="2">
        <f t="shared" si="5"/>
        <v>7.13</v>
      </c>
      <c r="W49" s="2">
        <f t="shared" si="6"/>
        <v>6.67</v>
      </c>
      <c r="X49" s="2">
        <f t="shared" si="7"/>
        <v>6.67</v>
      </c>
      <c r="Y49" s="2">
        <f t="shared" si="8"/>
        <v>23.810000000000002</v>
      </c>
      <c r="Z49" s="2">
        <v>7</v>
      </c>
      <c r="AH49" s="2">
        <f t="shared" si="9"/>
        <v>2.0699999999999998</v>
      </c>
      <c r="AI49" s="2">
        <f t="shared" si="10"/>
        <v>2.0699999999999998</v>
      </c>
      <c r="AJ49" s="2">
        <f t="shared" si="11"/>
        <v>9.33</v>
      </c>
      <c r="AK49" s="2">
        <f t="shared" si="12"/>
        <v>8.27</v>
      </c>
      <c r="AL49" s="2">
        <f t="array" ref="AL49">ROUND((($M$67*(1-S49))+($P$67*(1-S49))+(10/3)*(1-S49)),2)</f>
        <v>8.27</v>
      </c>
      <c r="AM49">
        <f t="shared" si="13"/>
        <v>30.009999999999998</v>
      </c>
    </row>
    <row r="50" spans="1:39" ht="15.75" customHeight="1">
      <c r="A50" s="1" t="s">
        <v>120</v>
      </c>
      <c r="B50" s="1" t="s">
        <v>121</v>
      </c>
      <c r="C50" s="2">
        <v>3</v>
      </c>
      <c r="D50" s="2">
        <v>3</v>
      </c>
      <c r="E50" s="2">
        <v>1</v>
      </c>
      <c r="F50" s="2">
        <v>2</v>
      </c>
      <c r="G50" s="2">
        <v>2</v>
      </c>
      <c r="H50" s="2">
        <v>1</v>
      </c>
      <c r="I50" s="2">
        <v>2</v>
      </c>
      <c r="J50" s="2">
        <f t="shared" si="0"/>
        <v>14</v>
      </c>
      <c r="K50" s="2">
        <v>3</v>
      </c>
      <c r="L50" s="2">
        <v>3</v>
      </c>
      <c r="M50" s="2">
        <v>3</v>
      </c>
      <c r="N50" s="2">
        <v>1</v>
      </c>
      <c r="O50" s="2">
        <v>2</v>
      </c>
      <c r="P50" s="2">
        <v>2</v>
      </c>
      <c r="Q50" s="2">
        <v>9</v>
      </c>
      <c r="R50" s="2">
        <f t="shared" si="1"/>
        <v>23</v>
      </c>
      <c r="S50" s="2">
        <f t="shared" si="2"/>
        <v>0.2</v>
      </c>
      <c r="T50" s="2">
        <f t="shared" si="3"/>
        <v>1.1299999999999999</v>
      </c>
      <c r="U50" s="2">
        <f t="shared" si="4"/>
        <v>1.1299999999999999</v>
      </c>
      <c r="V50" s="2">
        <f t="shared" si="5"/>
        <v>6.13</v>
      </c>
      <c r="W50" s="2">
        <f t="shared" si="6"/>
        <v>6.4</v>
      </c>
      <c r="X50" s="2">
        <f t="shared" si="7"/>
        <v>6.4</v>
      </c>
      <c r="Y50" s="2">
        <f t="shared" si="8"/>
        <v>21.19</v>
      </c>
      <c r="Z50" s="2">
        <v>5</v>
      </c>
      <c r="AH50" s="2">
        <f t="shared" si="9"/>
        <v>2.0699999999999998</v>
      </c>
      <c r="AI50" s="2">
        <f t="shared" si="10"/>
        <v>2.0699999999999998</v>
      </c>
      <c r="AJ50" s="2">
        <f t="shared" si="11"/>
        <v>9.33</v>
      </c>
      <c r="AK50" s="2">
        <f t="shared" si="12"/>
        <v>8.27</v>
      </c>
      <c r="AL50" s="2">
        <f t="array" ref="AL50">ROUND((($M$67*(1-S50))+($P$67*(1-S50))+(10/3)*(1-S50)),2)</f>
        <v>8.27</v>
      </c>
      <c r="AM50">
        <f t="shared" si="13"/>
        <v>30.009999999999998</v>
      </c>
    </row>
    <row r="51" spans="1:39" ht="15.75" customHeight="1">
      <c r="A51" s="1" t="s">
        <v>122</v>
      </c>
      <c r="B51" s="1" t="s">
        <v>123</v>
      </c>
      <c r="C51" s="2">
        <v>3</v>
      </c>
      <c r="D51" s="2">
        <v>2</v>
      </c>
      <c r="E51" s="2">
        <v>3</v>
      </c>
      <c r="F51" s="2">
        <v>2</v>
      </c>
      <c r="G51" s="2">
        <v>2</v>
      </c>
      <c r="H51" s="2">
        <v>1</v>
      </c>
      <c r="I51" s="2">
        <v>4</v>
      </c>
      <c r="J51" s="2">
        <f t="shared" si="0"/>
        <v>17</v>
      </c>
      <c r="K51" s="2">
        <v>3</v>
      </c>
      <c r="L51" s="2">
        <v>3</v>
      </c>
      <c r="M51" s="2">
        <v>3</v>
      </c>
      <c r="N51" s="2">
        <v>1</v>
      </c>
      <c r="O51" s="2">
        <v>2</v>
      </c>
      <c r="P51" s="2">
        <v>2</v>
      </c>
      <c r="Q51" s="2">
        <v>9</v>
      </c>
      <c r="R51" s="2">
        <f t="shared" si="1"/>
        <v>23</v>
      </c>
      <c r="S51" s="2">
        <f t="shared" si="2"/>
        <v>0.2</v>
      </c>
      <c r="T51" s="2">
        <f t="shared" si="3"/>
        <v>1.27</v>
      </c>
      <c r="U51" s="2">
        <f t="shared" si="4"/>
        <v>1.07</v>
      </c>
      <c r="V51" s="2">
        <f t="shared" si="5"/>
        <v>6.67</v>
      </c>
      <c r="W51" s="2">
        <f t="shared" si="6"/>
        <v>6.4</v>
      </c>
      <c r="X51" s="2">
        <f t="shared" si="7"/>
        <v>6.4</v>
      </c>
      <c r="Y51" s="2">
        <f t="shared" si="8"/>
        <v>21.810000000000002</v>
      </c>
      <c r="Z51" s="2">
        <v>7</v>
      </c>
      <c r="AH51" s="2">
        <f t="shared" si="9"/>
        <v>2.0699999999999998</v>
      </c>
      <c r="AI51" s="2">
        <f t="shared" si="10"/>
        <v>2.0699999999999998</v>
      </c>
      <c r="AJ51" s="2">
        <f t="shared" si="11"/>
        <v>9.33</v>
      </c>
      <c r="AK51" s="2">
        <f t="shared" si="12"/>
        <v>8.27</v>
      </c>
      <c r="AL51" s="2">
        <f t="array" ref="AL51">ROUND((($M$67*(1-S51))+($P$67*(1-S51))+(10/3)*(1-S51)),2)</f>
        <v>8.27</v>
      </c>
      <c r="AM51">
        <f t="shared" si="13"/>
        <v>30.009999999999998</v>
      </c>
    </row>
    <row r="52" spans="1:39" ht="15.75" customHeight="1">
      <c r="A52" s="1" t="s">
        <v>124</v>
      </c>
      <c r="B52" s="1" t="s">
        <v>125</v>
      </c>
      <c r="C52" s="2">
        <v>2</v>
      </c>
      <c r="D52" s="2">
        <v>3</v>
      </c>
      <c r="E52" s="2">
        <v>2</v>
      </c>
      <c r="F52" s="2">
        <v>2</v>
      </c>
      <c r="G52" s="2">
        <v>2</v>
      </c>
      <c r="H52" s="2">
        <v>1</v>
      </c>
      <c r="I52" s="2">
        <v>3</v>
      </c>
      <c r="J52" s="2">
        <f t="shared" si="0"/>
        <v>15</v>
      </c>
      <c r="K52" s="2">
        <v>3</v>
      </c>
      <c r="L52" s="2">
        <v>3</v>
      </c>
      <c r="M52" s="2">
        <v>3</v>
      </c>
      <c r="N52" s="2">
        <v>1</v>
      </c>
      <c r="O52" s="2">
        <v>2</v>
      </c>
      <c r="P52" s="2">
        <v>2</v>
      </c>
      <c r="Q52" s="2">
        <v>2</v>
      </c>
      <c r="R52" s="2">
        <f t="shared" si="1"/>
        <v>16</v>
      </c>
      <c r="S52" s="2">
        <f t="shared" si="2"/>
        <v>0.2</v>
      </c>
      <c r="T52" s="2">
        <f t="shared" si="3"/>
        <v>1</v>
      </c>
      <c r="U52" s="2">
        <f t="shared" si="4"/>
        <v>1.2</v>
      </c>
      <c r="V52" s="2">
        <f t="shared" si="5"/>
        <v>4.53</v>
      </c>
      <c r="W52" s="2">
        <f t="shared" si="6"/>
        <v>4.53</v>
      </c>
      <c r="X52" s="2">
        <f t="shared" si="7"/>
        <v>4.53</v>
      </c>
      <c r="Y52" s="2">
        <f t="shared" si="8"/>
        <v>15.790000000000003</v>
      </c>
      <c r="Z52" s="2">
        <v>5</v>
      </c>
      <c r="AH52" s="2">
        <f t="shared" si="9"/>
        <v>2.0699999999999998</v>
      </c>
      <c r="AI52" s="2">
        <f t="shared" si="10"/>
        <v>2.0699999999999998</v>
      </c>
      <c r="AJ52" s="2">
        <f t="shared" si="11"/>
        <v>9.33</v>
      </c>
      <c r="AK52" s="2">
        <f t="shared" si="12"/>
        <v>8.27</v>
      </c>
      <c r="AL52" s="2">
        <f t="array" ref="AL52">ROUND((($M$67*(1-S52))+($P$67*(1-S52))+(10/3)*(1-S52)),2)</f>
        <v>8.27</v>
      </c>
      <c r="AM52">
        <f t="shared" si="13"/>
        <v>30.009999999999998</v>
      </c>
    </row>
    <row r="53" spans="1:39" ht="15.75" customHeight="1">
      <c r="A53" s="1" t="s">
        <v>126</v>
      </c>
      <c r="B53" s="1" t="s">
        <v>127</v>
      </c>
      <c r="C53" s="2">
        <v>3</v>
      </c>
      <c r="D53" s="2">
        <v>3</v>
      </c>
      <c r="E53" s="2">
        <v>2</v>
      </c>
      <c r="F53" s="2">
        <v>2</v>
      </c>
      <c r="G53" s="2">
        <v>2</v>
      </c>
      <c r="H53" s="2">
        <v>1</v>
      </c>
      <c r="I53" s="2">
        <v>3</v>
      </c>
      <c r="J53" s="2">
        <f t="shared" si="0"/>
        <v>16</v>
      </c>
      <c r="K53" s="2">
        <v>2</v>
      </c>
      <c r="L53" s="2">
        <v>3</v>
      </c>
      <c r="M53" s="2">
        <v>2</v>
      </c>
      <c r="N53" s="2">
        <v>1</v>
      </c>
      <c r="O53" s="2">
        <v>2</v>
      </c>
      <c r="P53" s="2">
        <v>2</v>
      </c>
      <c r="Q53" s="2">
        <v>2</v>
      </c>
      <c r="R53" s="2">
        <f t="shared" si="1"/>
        <v>14</v>
      </c>
      <c r="S53" s="2">
        <f t="shared" si="2"/>
        <v>0.8</v>
      </c>
      <c r="T53" s="2">
        <f t="shared" si="3"/>
        <v>4.8</v>
      </c>
      <c r="U53" s="2">
        <f t="shared" si="4"/>
        <v>8.27</v>
      </c>
      <c r="V53" s="2">
        <f t="shared" si="5"/>
        <v>3.93</v>
      </c>
      <c r="W53" s="2">
        <f t="shared" si="6"/>
        <v>1.1299999999999999</v>
      </c>
      <c r="X53" s="2">
        <f t="shared" si="7"/>
        <v>0.93</v>
      </c>
      <c r="Y53" s="2">
        <f t="shared" si="8"/>
        <v>19.059999999999999</v>
      </c>
      <c r="Z53" s="2">
        <v>5</v>
      </c>
      <c r="AH53" s="2">
        <f t="shared" si="9"/>
        <v>8.27</v>
      </c>
      <c r="AI53" s="2">
        <f t="shared" si="10"/>
        <v>8.27</v>
      </c>
      <c r="AJ53" s="2">
        <f t="shared" si="11"/>
        <v>9.33</v>
      </c>
      <c r="AK53" s="2">
        <f t="shared" si="12"/>
        <v>2.0699999999999998</v>
      </c>
      <c r="AL53" s="2">
        <f t="array" ref="AL53">ROUND((($M$67*(1-S53))+($P$67*(1-S53))+(10/3)*(1-S53)),2)</f>
        <v>2.0699999999999998</v>
      </c>
      <c r="AM53">
        <f t="shared" si="13"/>
        <v>30.009999999999998</v>
      </c>
    </row>
    <row r="54" spans="1:39" ht="15.75" customHeight="1">
      <c r="A54" s="1" t="s">
        <v>128</v>
      </c>
      <c r="B54" s="1" t="s">
        <v>129</v>
      </c>
      <c r="C54" s="2">
        <v>3</v>
      </c>
      <c r="D54" s="2">
        <v>2</v>
      </c>
      <c r="E54" s="2">
        <v>2</v>
      </c>
      <c r="F54" s="2">
        <v>2</v>
      </c>
      <c r="G54" s="2">
        <v>2</v>
      </c>
      <c r="H54" s="2">
        <v>1</v>
      </c>
      <c r="I54" s="2">
        <v>2</v>
      </c>
      <c r="J54" s="2">
        <f t="shared" si="0"/>
        <v>14</v>
      </c>
      <c r="K54" s="2">
        <v>3</v>
      </c>
      <c r="L54" s="2">
        <v>2</v>
      </c>
      <c r="M54" s="2">
        <v>3</v>
      </c>
      <c r="N54" s="2">
        <v>1</v>
      </c>
      <c r="O54" s="2">
        <v>2</v>
      </c>
      <c r="P54" s="2">
        <v>2</v>
      </c>
      <c r="Q54" s="2">
        <v>2</v>
      </c>
      <c r="R54" s="2">
        <f t="shared" si="1"/>
        <v>15</v>
      </c>
      <c r="S54" s="2">
        <f t="shared" si="2"/>
        <v>0.2</v>
      </c>
      <c r="T54" s="2">
        <f t="shared" si="3"/>
        <v>1.1299999999999999</v>
      </c>
      <c r="U54" s="2">
        <f t="shared" si="4"/>
        <v>0.93</v>
      </c>
      <c r="V54" s="2">
        <f t="shared" si="5"/>
        <v>4.47</v>
      </c>
      <c r="W54" s="2">
        <f t="shared" si="6"/>
        <v>3.73</v>
      </c>
      <c r="X54" s="2">
        <f t="shared" si="7"/>
        <v>4.53</v>
      </c>
      <c r="Y54" s="2">
        <f t="shared" si="8"/>
        <v>14.79</v>
      </c>
      <c r="Z54" s="2">
        <v>0</v>
      </c>
      <c r="AH54" s="2">
        <f t="shared" si="9"/>
        <v>2.0699999999999998</v>
      </c>
      <c r="AI54" s="2">
        <f t="shared" si="10"/>
        <v>2.0699999999999998</v>
      </c>
      <c r="AJ54" s="2">
        <f t="shared" si="11"/>
        <v>9.33</v>
      </c>
      <c r="AK54" s="2">
        <f t="shared" si="12"/>
        <v>8.27</v>
      </c>
      <c r="AL54" s="2">
        <f t="array" ref="AL54">ROUND((($M$67*(1-S54))+($P$67*(1-S54))+(10/3)*(1-S54)),2)</f>
        <v>8.27</v>
      </c>
      <c r="AM54">
        <f t="shared" si="13"/>
        <v>30.009999999999998</v>
      </c>
    </row>
    <row r="55" spans="1:39" ht="15.75" customHeight="1">
      <c r="A55" s="42"/>
      <c r="B55" s="4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H55" s="2"/>
      <c r="AI55" s="2"/>
      <c r="AJ55" s="2"/>
      <c r="AK55" s="2"/>
      <c r="AL55" s="2"/>
    </row>
    <row r="56" spans="1:39" ht="15.75" customHeight="1">
      <c r="A56" s="43"/>
      <c r="B56" s="4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H56" s="2"/>
      <c r="AI56" s="2"/>
      <c r="AJ56" s="2"/>
      <c r="AK56" s="2"/>
      <c r="AL56" s="2"/>
    </row>
    <row r="57" spans="1:39" ht="15.75" customHeight="1">
      <c r="A57" s="43"/>
      <c r="B57" s="4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H57" s="2"/>
      <c r="AI57" s="2"/>
      <c r="AJ57" s="2"/>
      <c r="AK57" s="2"/>
      <c r="AL57" s="2"/>
    </row>
    <row r="58" spans="1:39" ht="15.75" customHeight="1">
      <c r="A58" s="43"/>
      <c r="B58" s="4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H58" s="2"/>
      <c r="AI58" s="2"/>
      <c r="AJ58" s="2"/>
      <c r="AK58" s="2"/>
      <c r="AL58" s="2"/>
    </row>
    <row r="59" spans="1:39" ht="15.75" customHeight="1">
      <c r="A59" s="43"/>
      <c r="B59" s="4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H59" s="2"/>
      <c r="AI59" s="2"/>
      <c r="AJ59" s="2"/>
      <c r="AK59" s="2"/>
      <c r="AL59" s="2"/>
    </row>
    <row r="60" spans="1:39" ht="15.75" customHeight="1">
      <c r="A60" s="2"/>
      <c r="B60" s="41"/>
      <c r="N60" s="2"/>
      <c r="O60" s="2"/>
      <c r="P60" s="2"/>
      <c r="Q60" s="2"/>
      <c r="R60" s="2"/>
      <c r="S60" s="2"/>
      <c r="T60" s="2"/>
      <c r="U60" s="2"/>
      <c r="AH60" s="2"/>
      <c r="AI60" s="2"/>
      <c r="AJ60" s="2"/>
      <c r="AK60" s="2"/>
      <c r="AL60" s="2"/>
    </row>
    <row r="61" spans="1:39" ht="15.75" customHeight="1">
      <c r="A61" s="2"/>
      <c r="N61" s="2"/>
      <c r="O61" s="2"/>
      <c r="P61" s="2"/>
      <c r="Q61" s="2"/>
      <c r="R61" s="2"/>
      <c r="S61" s="2"/>
      <c r="T61" s="2"/>
      <c r="U61" s="2"/>
      <c r="AH61" s="2"/>
      <c r="AI61" s="2"/>
      <c r="AJ61" s="2"/>
      <c r="AK61" s="2"/>
      <c r="AL61" s="2"/>
    </row>
    <row r="62" spans="1:39" ht="15.75" customHeight="1">
      <c r="A62" s="2"/>
      <c r="N62" s="2"/>
      <c r="O62" s="2"/>
      <c r="P62" s="2"/>
      <c r="Q62" s="2"/>
      <c r="R62" s="2"/>
      <c r="S62" s="2"/>
      <c r="T62" s="2"/>
      <c r="U62" s="2"/>
      <c r="AH62" s="2"/>
      <c r="AI62" s="2"/>
      <c r="AJ62" s="2"/>
      <c r="AK62" s="2"/>
      <c r="AL62" s="2"/>
    </row>
    <row r="63" spans="1:39" ht="15.75" customHeight="1">
      <c r="A63" s="2"/>
      <c r="N63" s="2"/>
      <c r="O63" s="2"/>
      <c r="P63" s="2"/>
      <c r="Q63" s="2"/>
      <c r="R63" s="2"/>
      <c r="S63" s="2"/>
      <c r="T63" s="2"/>
      <c r="U63" s="2"/>
      <c r="AH63" s="2"/>
      <c r="AI63" s="2"/>
      <c r="AJ63" s="2"/>
      <c r="AK63" s="2"/>
      <c r="AL63" s="2"/>
    </row>
    <row r="64" spans="1:39" ht="15.75" customHeight="1">
      <c r="A64" s="2"/>
      <c r="N64" s="2"/>
      <c r="O64" s="2"/>
      <c r="P64" s="2"/>
      <c r="Q64" s="2"/>
      <c r="R64" s="2"/>
      <c r="S64" s="2"/>
      <c r="T64" s="2"/>
      <c r="U64" s="2"/>
      <c r="AH64" s="2"/>
      <c r="AI64" s="2"/>
      <c r="AJ64" s="2"/>
      <c r="AK64" s="2"/>
      <c r="AL64" s="2"/>
    </row>
    <row r="65" spans="1:38" ht="15.75" customHeight="1">
      <c r="A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AH65" s="2"/>
      <c r="AI65" s="2"/>
      <c r="AJ65" s="2"/>
      <c r="AK65" s="2"/>
      <c r="AL65" s="2"/>
    </row>
    <row r="66" spans="1:38" ht="15.75" customHeight="1">
      <c r="A66" s="2"/>
      <c r="B66" s="3" t="s">
        <v>18</v>
      </c>
      <c r="C66" s="4">
        <v>50</v>
      </c>
      <c r="D66" s="4">
        <v>50</v>
      </c>
      <c r="E66" s="4">
        <v>50</v>
      </c>
      <c r="F66" s="5">
        <v>50</v>
      </c>
      <c r="G66" s="5">
        <v>50</v>
      </c>
      <c r="H66" s="5">
        <v>50</v>
      </c>
      <c r="I66" s="6"/>
      <c r="J66" s="6"/>
      <c r="K66" s="7">
        <v>50</v>
      </c>
      <c r="L66" s="7">
        <v>50</v>
      </c>
      <c r="M66" s="7">
        <v>50</v>
      </c>
      <c r="N66" s="8">
        <v>50</v>
      </c>
      <c r="O66" s="8">
        <v>50</v>
      </c>
      <c r="P66" s="8">
        <v>50</v>
      </c>
      <c r="Q66" s="6"/>
      <c r="R66" s="6"/>
      <c r="S66" s="6"/>
      <c r="T66" s="6"/>
      <c r="U66" s="6"/>
      <c r="V66" s="6"/>
      <c r="W66" s="6"/>
      <c r="X66" s="6"/>
      <c r="Y66" s="6"/>
      <c r="Z66" s="8">
        <v>55</v>
      </c>
      <c r="AH66" s="2"/>
      <c r="AI66" s="2"/>
      <c r="AJ66" s="2"/>
      <c r="AK66" s="2"/>
      <c r="AL66" s="2"/>
    </row>
    <row r="67" spans="1:38" ht="15.75" customHeight="1">
      <c r="A67" s="2"/>
      <c r="B67" s="3" t="s">
        <v>19</v>
      </c>
      <c r="C67" s="9">
        <v>5</v>
      </c>
      <c r="D67" s="9">
        <v>5</v>
      </c>
      <c r="E67" s="9">
        <v>5</v>
      </c>
      <c r="F67" s="10">
        <v>2</v>
      </c>
      <c r="G67" s="10">
        <v>2</v>
      </c>
      <c r="H67" s="10">
        <v>1</v>
      </c>
      <c r="I67" s="11"/>
      <c r="J67" s="11"/>
      <c r="K67" s="12">
        <v>5</v>
      </c>
      <c r="L67" s="12">
        <v>5</v>
      </c>
      <c r="M67" s="12">
        <v>5</v>
      </c>
      <c r="N67" s="13">
        <v>1</v>
      </c>
      <c r="O67" s="13">
        <v>2</v>
      </c>
      <c r="P67" s="13">
        <v>2</v>
      </c>
      <c r="Q67" s="11"/>
      <c r="R67" s="11"/>
      <c r="S67" s="11"/>
      <c r="T67" s="11"/>
      <c r="U67" s="11"/>
      <c r="V67" s="11"/>
      <c r="W67" s="14"/>
      <c r="X67" s="11"/>
      <c r="Y67" s="15">
        <v>0.5</v>
      </c>
      <c r="Z67" s="13">
        <v>5</v>
      </c>
      <c r="AH67" s="2"/>
      <c r="AI67" s="2"/>
      <c r="AJ67" s="2"/>
      <c r="AK67" s="2"/>
      <c r="AL67" s="2"/>
    </row>
    <row r="68" spans="1:38" ht="15.75" customHeight="1">
      <c r="A68" s="2"/>
      <c r="N68" s="2"/>
      <c r="O68" s="2"/>
      <c r="P68" s="2"/>
      <c r="Q68" s="2"/>
      <c r="R68" s="2"/>
      <c r="S68" s="2"/>
      <c r="T68" s="2"/>
      <c r="U68" s="2"/>
      <c r="AH68" s="2"/>
      <c r="AI68" s="2"/>
      <c r="AJ68" s="2"/>
      <c r="AK68" s="2"/>
      <c r="AL68" s="2"/>
    </row>
    <row r="69" spans="1:38" ht="15.75" customHeight="1">
      <c r="A69" s="2"/>
      <c r="N69" s="2"/>
      <c r="O69" s="2"/>
      <c r="P69" s="2"/>
      <c r="Q69" s="2"/>
      <c r="R69" s="2"/>
      <c r="S69" s="2"/>
      <c r="T69" s="2"/>
      <c r="U69" s="2"/>
      <c r="W69" s="11" t="s">
        <v>20</v>
      </c>
      <c r="Z69" s="16">
        <f>COUNTIF(Z5:Z59,"&gt;="&amp;Z67)</f>
        <v>43</v>
      </c>
      <c r="AH69" s="2"/>
      <c r="AI69" s="2"/>
      <c r="AJ69" s="2"/>
      <c r="AK69" s="2"/>
      <c r="AL69" s="2"/>
    </row>
    <row r="70" spans="1:38" ht="15.75" customHeight="1">
      <c r="A70" s="2"/>
      <c r="N70" s="2"/>
      <c r="O70" s="2"/>
      <c r="P70" s="2"/>
      <c r="Q70" s="2"/>
      <c r="R70" s="2"/>
      <c r="S70" s="2"/>
      <c r="T70" s="2"/>
      <c r="U70" s="2"/>
      <c r="Y70" s="17" t="s">
        <v>21</v>
      </c>
      <c r="Z70" s="16">
        <f>IF(Z69&gt;=W76,3,IF(Z69&gt;=W75,2,IF(Z69&gt;=W74,1,0)))</f>
        <v>3</v>
      </c>
      <c r="AH70" s="2"/>
      <c r="AI70" s="2"/>
      <c r="AJ70" s="2"/>
      <c r="AK70" s="2"/>
      <c r="AL70" s="2"/>
    </row>
    <row r="71" spans="1:38" ht="15.75" customHeight="1">
      <c r="A71" s="2"/>
      <c r="N71" s="2"/>
      <c r="O71" s="2"/>
      <c r="P71" s="2"/>
      <c r="Q71" s="2"/>
      <c r="R71" s="2"/>
      <c r="S71" s="2"/>
      <c r="T71" s="2"/>
      <c r="U71" s="2"/>
      <c r="AF71" s="2"/>
      <c r="AG71" s="2"/>
      <c r="AH71" s="2"/>
      <c r="AI71" s="2"/>
      <c r="AJ71" s="2"/>
      <c r="AK71" s="2"/>
      <c r="AL71" s="2"/>
    </row>
    <row r="72" spans="1:38" ht="15.75" customHeight="1">
      <c r="A72" s="2"/>
      <c r="N72" s="2"/>
      <c r="O72" s="2"/>
      <c r="P72" s="2"/>
      <c r="Q72" s="2"/>
      <c r="R72" s="2"/>
      <c r="S72" s="2"/>
      <c r="T72" s="2"/>
      <c r="U72" s="2"/>
      <c r="AF72" s="2"/>
      <c r="AG72" s="2"/>
      <c r="AH72" s="2"/>
      <c r="AI72" s="2"/>
      <c r="AJ72" s="2"/>
      <c r="AK72" s="2"/>
      <c r="AL72" s="2"/>
    </row>
    <row r="73" spans="1:38" ht="15.75" customHeight="1">
      <c r="A73" s="2"/>
      <c r="N73" s="2"/>
      <c r="O73" s="2"/>
      <c r="P73" s="2"/>
      <c r="Q73" s="2"/>
      <c r="R73" s="2"/>
      <c r="S73" s="2"/>
      <c r="T73" s="2"/>
      <c r="U73" s="2"/>
      <c r="AF73" s="2"/>
      <c r="AG73" s="2"/>
      <c r="AH73" s="2"/>
      <c r="AI73" s="2"/>
      <c r="AJ73" s="2"/>
      <c r="AK73" s="2"/>
      <c r="AL73" s="2"/>
    </row>
    <row r="74" spans="1:38" ht="15" customHeight="1">
      <c r="A74" s="2"/>
      <c r="N74" s="2"/>
      <c r="O74" s="2"/>
      <c r="P74" s="2"/>
      <c r="Q74" s="2"/>
      <c r="R74" s="2"/>
      <c r="S74" s="2"/>
      <c r="T74" s="2"/>
      <c r="U74" s="2"/>
      <c r="W74" s="18">
        <f>0.5*C66</f>
        <v>25</v>
      </c>
      <c r="X74" s="19" t="s">
        <v>22</v>
      </c>
      <c r="AF74" s="2"/>
      <c r="AG74" s="2"/>
      <c r="AH74" s="2"/>
      <c r="AI74" s="2"/>
      <c r="AJ74" s="2"/>
      <c r="AK74" s="2"/>
      <c r="AL74" s="2"/>
    </row>
    <row r="75" spans="1:38" ht="18.75" customHeight="1">
      <c r="A75" s="2"/>
      <c r="B75" s="20" t="s">
        <v>23</v>
      </c>
      <c r="N75" s="2"/>
      <c r="O75" s="2"/>
      <c r="P75" s="2"/>
      <c r="Q75" s="2"/>
      <c r="R75" s="2"/>
      <c r="S75" s="2"/>
      <c r="T75" s="2"/>
      <c r="U75" s="2"/>
      <c r="W75" s="18">
        <f>0.6*C66</f>
        <v>30</v>
      </c>
      <c r="X75" s="19" t="s">
        <v>24</v>
      </c>
      <c r="Y75" s="19"/>
      <c r="Z75" s="19"/>
      <c r="AF75" s="2"/>
      <c r="AG75" s="2"/>
      <c r="AH75" s="21"/>
      <c r="AI75" s="21"/>
      <c r="AJ75" s="2"/>
      <c r="AK75" s="2"/>
      <c r="AL75" s="2"/>
    </row>
    <row r="76" spans="1:38" ht="18.75" customHeight="1">
      <c r="A76" s="2"/>
      <c r="N76" s="2"/>
      <c r="O76" s="2"/>
      <c r="P76" s="2"/>
      <c r="Q76" s="2"/>
      <c r="R76" s="2"/>
      <c r="S76" s="2"/>
      <c r="T76" s="2"/>
      <c r="U76" s="2"/>
      <c r="W76" s="18">
        <f>0.7*C66</f>
        <v>35</v>
      </c>
      <c r="X76" s="19" t="s">
        <v>25</v>
      </c>
      <c r="AH76" s="2"/>
      <c r="AI76" s="2"/>
      <c r="AJ76" s="2"/>
      <c r="AK76" s="2"/>
      <c r="AL76" s="2"/>
    </row>
    <row r="77" spans="1:38" ht="15.75" customHeight="1">
      <c r="A77" s="2"/>
      <c r="B77" s="22"/>
      <c r="C77" s="23" t="s">
        <v>2</v>
      </c>
      <c r="D77" s="23" t="s">
        <v>3</v>
      </c>
      <c r="E77" s="23" t="s">
        <v>4</v>
      </c>
      <c r="F77" s="24" t="s">
        <v>8</v>
      </c>
      <c r="G77" s="24" t="s">
        <v>9</v>
      </c>
      <c r="H77" s="25"/>
      <c r="N77" s="2"/>
      <c r="O77" s="2"/>
      <c r="P77" s="2"/>
      <c r="Q77" s="25"/>
      <c r="R77" s="25"/>
      <c r="S77" s="25"/>
      <c r="T77" s="25"/>
      <c r="U77" s="25"/>
      <c r="V77" s="25"/>
      <c r="W77" s="25"/>
      <c r="X77" s="25"/>
      <c r="AH77" s="2"/>
      <c r="AI77" s="2"/>
      <c r="AJ77" s="2"/>
      <c r="AK77" s="2"/>
      <c r="AL77" s="2"/>
    </row>
    <row r="78" spans="1:38" ht="15.75" customHeight="1">
      <c r="A78" s="2"/>
      <c r="B78" s="3" t="s">
        <v>26</v>
      </c>
      <c r="C78" s="4">
        <f t="array" ref="C78">SUM(N(T5:T59&gt;=0.5*(AH5:AH59)))</f>
        <v>47</v>
      </c>
      <c r="D78" s="4">
        <f t="array" ref="D78">SUM(N(U5:U59&gt;=0.5*(AI5:AI59)))</f>
        <v>47</v>
      </c>
      <c r="E78" s="4">
        <f t="array" ref="E78">SUM(N(V5:V59&gt;=0.5*(AJ5:AJ59)))</f>
        <v>43</v>
      </c>
      <c r="F78" s="4">
        <f t="array" ref="F78">SUM(N(W5:W59&gt;=0.5*(AK5:AK59)))</f>
        <v>49</v>
      </c>
      <c r="G78" s="4">
        <f t="array" ref="G78">SUM(N(X5:X59&gt;=0.5*(AL5:AL59)))</f>
        <v>47</v>
      </c>
      <c r="H78" s="6"/>
      <c r="N78" s="2"/>
      <c r="O78" s="2"/>
      <c r="P78" s="2"/>
      <c r="Q78" s="6"/>
      <c r="R78" s="6"/>
      <c r="S78" s="6"/>
      <c r="T78" s="6"/>
      <c r="U78" s="6"/>
      <c r="V78" s="6"/>
      <c r="W78" s="6"/>
      <c r="X78" s="6"/>
      <c r="AH78" s="2"/>
      <c r="AI78" s="2"/>
      <c r="AJ78" s="2"/>
      <c r="AK78" s="2"/>
      <c r="AL78" s="2"/>
    </row>
    <row r="79" spans="1:38" ht="15.75" customHeight="1">
      <c r="A79" s="2"/>
      <c r="B79" s="26" t="s">
        <v>27</v>
      </c>
      <c r="C79" s="27">
        <f>IF(C78&gt;=W76,3,IF(C78&gt;=W75,2,IF(C78&gt;=W74,1,0)))</f>
        <v>3</v>
      </c>
      <c r="D79" s="27">
        <f>IF(D78&gt;=W76,3,IF(D78&gt;=W75,2,IF(D78&gt;=W74,1,0)))</f>
        <v>3</v>
      </c>
      <c r="E79" s="27">
        <f>IF(E78&gt;=W76,3,IF(E78&gt;=W75,2,IF(E78&gt;=W74,1,0)))</f>
        <v>3</v>
      </c>
      <c r="F79" s="28">
        <f>IF(F78&gt;=W76,3,IF(F78&gt;=W75,2,IF(F78&gt;=W74,1,0)))</f>
        <v>3</v>
      </c>
      <c r="G79" s="28">
        <f t="array" ref="G79">IF(G78&gt;=W76,3,IF(G78&gt;=W75,2,IF(G78&gt;=W74,1,0)))</f>
        <v>3</v>
      </c>
      <c r="H79" s="29"/>
      <c r="N79" s="2"/>
      <c r="O79" s="2"/>
      <c r="P79" s="2"/>
      <c r="Q79" s="29"/>
      <c r="R79" s="29"/>
      <c r="S79" s="29"/>
      <c r="T79" s="29"/>
      <c r="U79" s="29"/>
      <c r="V79" s="29"/>
      <c r="W79" s="29"/>
      <c r="X79" s="29"/>
      <c r="AH79" s="2"/>
      <c r="AI79" s="2"/>
      <c r="AJ79" s="2"/>
      <c r="AK79" s="2"/>
      <c r="AL79" s="2"/>
    </row>
    <row r="80" spans="1:38" ht="15.75" customHeight="1">
      <c r="A80" s="2"/>
      <c r="N80" s="2"/>
      <c r="O80" s="2"/>
      <c r="P80" s="2"/>
      <c r="Q80" s="2"/>
      <c r="R80" s="2"/>
      <c r="S80" s="2"/>
      <c r="T80" s="2"/>
      <c r="U80" s="2"/>
      <c r="AH80" s="2"/>
      <c r="AI80" s="2"/>
      <c r="AJ80" s="2"/>
      <c r="AK80" s="2"/>
      <c r="AL80" s="2"/>
    </row>
    <row r="81" spans="1:39" ht="15.75" customHeight="1">
      <c r="A81" s="2"/>
      <c r="N81" s="2"/>
      <c r="O81" s="2"/>
      <c r="P81" s="2"/>
      <c r="Q81" s="2"/>
      <c r="R81" s="2"/>
      <c r="S81" s="2"/>
      <c r="T81" s="2"/>
      <c r="U81" s="2"/>
      <c r="AH81" s="2"/>
      <c r="AI81" s="2"/>
      <c r="AJ81" s="2"/>
      <c r="AK81" s="2"/>
      <c r="AL81" s="2"/>
    </row>
    <row r="82" spans="1:39" ht="15.75" customHeight="1">
      <c r="A82" s="2"/>
      <c r="I82" s="30"/>
      <c r="J82" s="30"/>
      <c r="K82" s="30"/>
      <c r="L82" s="30"/>
      <c r="M82" s="30"/>
      <c r="N82" s="30"/>
      <c r="O82" s="30"/>
      <c r="P82" s="30"/>
      <c r="Q82" s="2"/>
      <c r="R82" s="2"/>
      <c r="S82" s="2"/>
      <c r="T82" s="2"/>
      <c r="U82" s="2"/>
      <c r="AH82" s="2"/>
      <c r="AI82" s="2"/>
      <c r="AJ82" s="2"/>
      <c r="AK82" s="2"/>
      <c r="AL82" s="2"/>
    </row>
    <row r="83" spans="1:39" ht="15.75" customHeight="1">
      <c r="A83" s="2"/>
      <c r="I83" s="30"/>
      <c r="J83" s="30"/>
      <c r="K83" s="30"/>
      <c r="L83" s="30"/>
      <c r="M83" s="30"/>
      <c r="N83" s="30"/>
      <c r="O83" s="30"/>
      <c r="P83" s="30"/>
      <c r="Q83" s="2"/>
      <c r="R83" s="2"/>
      <c r="S83" s="2"/>
      <c r="T83" s="2"/>
      <c r="U83" s="2"/>
      <c r="Y83" s="30"/>
      <c r="AH83" s="2"/>
      <c r="AI83" s="2"/>
      <c r="AJ83" s="2"/>
      <c r="AK83" s="2"/>
      <c r="AL83" s="2"/>
    </row>
    <row r="84" spans="1:39" ht="15.75" customHeight="1">
      <c r="A84" s="2"/>
      <c r="I84" s="30"/>
      <c r="J84" s="30"/>
      <c r="K84" s="30"/>
      <c r="L84" s="30"/>
      <c r="M84" s="30"/>
      <c r="N84" s="30"/>
      <c r="O84" s="30"/>
      <c r="P84" s="30"/>
      <c r="Q84" s="2"/>
      <c r="R84" s="2"/>
      <c r="S84" s="2"/>
      <c r="T84" s="2"/>
      <c r="U84" s="2"/>
      <c r="Y84" s="30"/>
      <c r="Z84" s="2"/>
      <c r="AH84" s="2"/>
      <c r="AI84" s="2"/>
      <c r="AJ84" s="2"/>
      <c r="AK84" s="2"/>
      <c r="AL84" s="2"/>
    </row>
    <row r="85" spans="1:39" ht="15.75" customHeight="1">
      <c r="A85" s="2"/>
      <c r="B85" s="31" t="s">
        <v>23</v>
      </c>
      <c r="I85" s="30"/>
      <c r="J85" s="30"/>
      <c r="K85" s="30"/>
      <c r="L85" s="30"/>
      <c r="M85" s="30"/>
      <c r="N85" s="30"/>
      <c r="O85" s="30"/>
      <c r="P85" s="30"/>
      <c r="Q85" s="2"/>
      <c r="R85" s="2"/>
      <c r="S85" s="2"/>
      <c r="T85" s="2"/>
      <c r="U85" s="2"/>
      <c r="Y85" s="30"/>
      <c r="Z85" s="2"/>
      <c r="AH85" s="2"/>
      <c r="AI85" s="2"/>
      <c r="AJ85" s="2"/>
      <c r="AK85" s="2"/>
      <c r="AL85" s="2"/>
    </row>
    <row r="86" spans="1:39" ht="35.25" customHeight="1">
      <c r="A86" s="30"/>
      <c r="B86" s="32" t="s">
        <v>28</v>
      </c>
      <c r="C86" s="33" t="s">
        <v>130</v>
      </c>
      <c r="D86" s="33" t="s">
        <v>29</v>
      </c>
      <c r="E86" s="32" t="s">
        <v>14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</row>
    <row r="87" spans="1:39" ht="35.25" customHeight="1">
      <c r="A87" s="30"/>
      <c r="B87" s="34" t="s">
        <v>2</v>
      </c>
      <c r="C87" s="35">
        <f>ROUND(C79*0.2,2)</f>
        <v>0.6</v>
      </c>
      <c r="D87" s="36">
        <f t="shared" ref="D87:D91" si="14">0.8*$Z$70</f>
        <v>2.4000000000000004</v>
      </c>
      <c r="E87" s="36">
        <f t="shared" ref="E87:E91" si="15">SUM(C87:D87)</f>
        <v>3.0000000000000004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</row>
    <row r="88" spans="1:39" ht="35.25" customHeight="1">
      <c r="A88" s="30"/>
      <c r="B88" s="37" t="s">
        <v>3</v>
      </c>
      <c r="C88" s="35">
        <f>ROUND(D79*0.2,2)</f>
        <v>0.6</v>
      </c>
      <c r="D88" s="36">
        <f t="shared" si="14"/>
        <v>2.4000000000000004</v>
      </c>
      <c r="E88" s="36">
        <f t="shared" si="15"/>
        <v>3.0000000000000004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</row>
    <row r="89" spans="1:39" ht="35.25" customHeight="1">
      <c r="A89" s="30"/>
      <c r="B89" s="38" t="s">
        <v>4</v>
      </c>
      <c r="C89" s="35">
        <f>ROUND(E79*0.2,2)</f>
        <v>0.6</v>
      </c>
      <c r="D89" s="36">
        <f t="shared" si="14"/>
        <v>2.4000000000000004</v>
      </c>
      <c r="E89" s="36">
        <f t="shared" si="15"/>
        <v>3.0000000000000004</v>
      </c>
      <c r="F89" s="30"/>
      <c r="G89" s="30"/>
      <c r="H89" s="30"/>
      <c r="N89" s="2"/>
      <c r="O89" s="2"/>
      <c r="P89" s="2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</row>
    <row r="90" spans="1:39" ht="35.25" customHeight="1">
      <c r="A90" s="30"/>
      <c r="B90" s="39" t="s">
        <v>8</v>
      </c>
      <c r="C90" s="35">
        <f>ROUND(F79*0.2,2)</f>
        <v>0.6</v>
      </c>
      <c r="D90" s="36">
        <f t="shared" si="14"/>
        <v>2.4000000000000004</v>
      </c>
      <c r="E90" s="36">
        <f t="shared" si="15"/>
        <v>3.0000000000000004</v>
      </c>
      <c r="F90" s="30"/>
      <c r="G90" s="30"/>
      <c r="H90" s="30"/>
      <c r="N90" s="2"/>
      <c r="O90" s="2"/>
      <c r="P90" s="2"/>
      <c r="Q90" s="30"/>
      <c r="R90" s="30"/>
      <c r="S90" s="30"/>
      <c r="T90" s="30"/>
      <c r="U90" s="30"/>
      <c r="V90" s="30"/>
      <c r="W90" s="30"/>
      <c r="X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</row>
    <row r="91" spans="1:39" ht="35.25" customHeight="1">
      <c r="A91" s="30"/>
      <c r="B91" s="40" t="s">
        <v>9</v>
      </c>
      <c r="C91" s="35">
        <f>ROUND(G79*0.2,2)</f>
        <v>0.6</v>
      </c>
      <c r="D91" s="36">
        <f t="shared" si="14"/>
        <v>2.4000000000000004</v>
      </c>
      <c r="E91" s="36">
        <f t="shared" si="15"/>
        <v>3.0000000000000004</v>
      </c>
      <c r="F91" s="30"/>
      <c r="G91" s="30"/>
      <c r="H91" s="30"/>
      <c r="N91" s="2"/>
      <c r="O91" s="2"/>
      <c r="P91" s="2"/>
      <c r="Q91" s="30"/>
      <c r="R91" s="30"/>
      <c r="S91" s="30"/>
      <c r="T91" s="30"/>
      <c r="U91" s="30"/>
      <c r="V91" s="30"/>
      <c r="W91" s="30"/>
      <c r="X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</row>
    <row r="92" spans="1:39" ht="35.25" customHeight="1">
      <c r="A92" s="30"/>
      <c r="B92" s="41"/>
      <c r="C92" s="41"/>
      <c r="D92" s="41"/>
      <c r="E92" s="41"/>
      <c r="F92" s="30"/>
      <c r="G92" s="30"/>
      <c r="H92" s="30"/>
      <c r="N92" s="2"/>
      <c r="O92" s="2"/>
      <c r="P92" s="2"/>
      <c r="Q92" s="30"/>
      <c r="R92" s="30"/>
      <c r="S92" s="30"/>
      <c r="T92" s="30"/>
      <c r="U92" s="30"/>
      <c r="V92" s="30"/>
      <c r="W92" s="30"/>
      <c r="X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</row>
    <row r="93" spans="1:39" ht="15.75" customHeight="1">
      <c r="A93" s="2"/>
      <c r="N93" s="2"/>
      <c r="O93" s="2"/>
      <c r="P93" s="2"/>
      <c r="Q93" s="2"/>
      <c r="R93" s="2"/>
      <c r="S93" s="2"/>
      <c r="T93" s="2"/>
      <c r="U93" s="2"/>
      <c r="AH93" s="2"/>
      <c r="AI93" s="2"/>
      <c r="AJ93" s="2"/>
      <c r="AK93" s="2"/>
      <c r="AL93" s="2"/>
    </row>
    <row r="94" spans="1:39" ht="15.75" customHeight="1">
      <c r="A94" s="2"/>
      <c r="N94" s="2"/>
      <c r="O94" s="2"/>
      <c r="P94" s="2"/>
      <c r="Q94" s="2"/>
      <c r="R94" s="2"/>
      <c r="S94" s="2"/>
      <c r="T94" s="2"/>
      <c r="U94" s="2"/>
      <c r="AH94" s="2"/>
      <c r="AI94" s="2"/>
      <c r="AJ94" s="2"/>
      <c r="AK94" s="2"/>
      <c r="AL94" s="2"/>
    </row>
    <row r="95" spans="1:39" ht="15.75" customHeight="1">
      <c r="A95" s="2"/>
      <c r="N95" s="2"/>
      <c r="O95" s="2"/>
      <c r="P95" s="2"/>
      <c r="Q95" s="2"/>
      <c r="R95" s="2"/>
      <c r="S95" s="2"/>
      <c r="T95" s="2"/>
      <c r="U95" s="2"/>
      <c r="AH95" s="2"/>
      <c r="AI95" s="2"/>
      <c r="AJ95" s="2"/>
      <c r="AK95" s="2"/>
      <c r="AL95" s="2"/>
    </row>
    <row r="96" spans="1:39" ht="15.75" customHeight="1">
      <c r="A96" s="2"/>
      <c r="N96" s="2"/>
      <c r="O96" s="2"/>
      <c r="P96" s="2"/>
      <c r="Q96" s="2"/>
      <c r="R96" s="2"/>
      <c r="S96" s="2"/>
      <c r="T96" s="2"/>
      <c r="U96" s="2"/>
      <c r="AH96" s="2"/>
      <c r="AI96" s="2"/>
      <c r="AJ96" s="2"/>
      <c r="AK96" s="2"/>
      <c r="AL96" s="2"/>
    </row>
    <row r="97" spans="1:38" ht="15.75" customHeight="1">
      <c r="A97" s="2"/>
      <c r="N97" s="2"/>
      <c r="O97" s="2"/>
      <c r="P97" s="2"/>
      <c r="Q97" s="2"/>
      <c r="R97" s="2"/>
      <c r="S97" s="2"/>
      <c r="T97" s="2"/>
      <c r="U97" s="2"/>
      <c r="AH97" s="2"/>
      <c r="AI97" s="2"/>
      <c r="AJ97" s="2"/>
      <c r="AK97" s="2"/>
      <c r="AL97" s="2"/>
    </row>
    <row r="98" spans="1:38" ht="15.75" customHeight="1">
      <c r="A98" s="2"/>
      <c r="N98" s="2"/>
      <c r="O98" s="2"/>
      <c r="P98" s="2"/>
      <c r="Q98" s="2"/>
      <c r="R98" s="2"/>
      <c r="S98" s="2"/>
      <c r="T98" s="2"/>
      <c r="U98" s="2"/>
      <c r="AH98" s="2"/>
      <c r="AI98" s="2"/>
      <c r="AJ98" s="2"/>
      <c r="AK98" s="2"/>
      <c r="AL98" s="2"/>
    </row>
    <row r="99" spans="1:38" ht="15.75" customHeight="1">
      <c r="A99" s="2"/>
      <c r="N99" s="2"/>
      <c r="O99" s="2"/>
      <c r="P99" s="2"/>
      <c r="Q99" s="2"/>
      <c r="R99" s="2"/>
      <c r="S99" s="2"/>
      <c r="T99" s="2"/>
      <c r="U99" s="2"/>
      <c r="AH99" s="2"/>
      <c r="AI99" s="2"/>
      <c r="AJ99" s="2"/>
      <c r="AK99" s="2"/>
      <c r="AL99" s="2"/>
    </row>
    <row r="100" spans="1:38" ht="15.75" customHeight="1">
      <c r="A100" s="2"/>
      <c r="N100" s="2"/>
      <c r="O100" s="2"/>
      <c r="P100" s="2"/>
      <c r="Q100" s="2"/>
      <c r="R100" s="2"/>
      <c r="S100" s="2"/>
      <c r="T100" s="2"/>
      <c r="U100" s="2"/>
      <c r="AH100" s="2"/>
      <c r="AI100" s="2"/>
      <c r="AJ100" s="2"/>
      <c r="AK100" s="2"/>
      <c r="AL100" s="2"/>
    </row>
  </sheetData>
  <mergeCells count="35">
    <mergeCell ref="AL3:AL4"/>
    <mergeCell ref="AK3:AK4"/>
    <mergeCell ref="Z1:Z4"/>
    <mergeCell ref="I1:I4"/>
    <mergeCell ref="L1:L4"/>
    <mergeCell ref="J1:J4"/>
    <mergeCell ref="K1:K4"/>
    <mergeCell ref="X3:X4"/>
    <mergeCell ref="F1:H2"/>
    <mergeCell ref="G3:G4"/>
    <mergeCell ref="H3:H4"/>
    <mergeCell ref="T3:T4"/>
    <mergeCell ref="M1:M4"/>
    <mergeCell ref="F3:F4"/>
    <mergeCell ref="E1:E4"/>
    <mergeCell ref="A1:A4"/>
    <mergeCell ref="B1:B4"/>
    <mergeCell ref="C1:C4"/>
    <mergeCell ref="D1:D4"/>
    <mergeCell ref="AJ3:AJ4"/>
    <mergeCell ref="AI3:AI4"/>
    <mergeCell ref="AH3:AH4"/>
    <mergeCell ref="N1:P2"/>
    <mergeCell ref="N3:N4"/>
    <mergeCell ref="O3:O4"/>
    <mergeCell ref="P3:P4"/>
    <mergeCell ref="W3:W4"/>
    <mergeCell ref="Q1:Q4"/>
    <mergeCell ref="S3:S4"/>
    <mergeCell ref="R1:R4"/>
    <mergeCell ref="U3:U4"/>
    <mergeCell ref="V3:V4"/>
    <mergeCell ref="S1:X2"/>
    <mergeCell ref="AH1:AL2"/>
    <mergeCell ref="Y1:Y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sevu75@yahoo.com</dc:creator>
  <cp:lastModifiedBy>Sevugarajan Sundarapandian</cp:lastModifiedBy>
  <dcterms:created xsi:type="dcterms:W3CDTF">2024-04-02T05:13:53Z</dcterms:created>
  <dcterms:modified xsi:type="dcterms:W3CDTF">2025-01-18T09:43:06Z</dcterms:modified>
</cp:coreProperties>
</file>